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990" windowHeight="468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'В3'!$B$1:$Q$144</definedName>
    <definedName name="_xlnm.Print_Area" localSheetId="6">'дод7'!$B$1:$G$23</definedName>
    <definedName name="_xlnm.Print_Area" localSheetId="7">'Дод8'!$B$1:$I$16</definedName>
    <definedName name="_xlnm.Print_Area" localSheetId="0">'Дох1'!$A$1:$G$113</definedName>
    <definedName name="_xlnm.Print_Area" localSheetId="5">'Прог6'!$B$1:$K$64</definedName>
    <definedName name="_xlnm.Print_Area" localSheetId="3">'Тр4'!$A$1:$AE$24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<sst xmlns="http://schemas.openxmlformats.org/spreadsheetml/2006/main" count="1157" uniqueCount="644">
  <si>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</si>
  <si>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</si>
  <si>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</si>
  <si>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</si>
  <si>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</si>
  <si>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</si>
  <si>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</si>
  <si>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</si>
  <si>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</si>
  <si>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</si>
  <si>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</si>
  <si>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</si>
  <si>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</si>
  <si>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</si>
  <si>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</si>
  <si>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</si>
  <si>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</si>
  <si>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</si>
  <si>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</si>
  <si>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</si>
  <si>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</si>
  <si>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</si>
  <si>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</si>
  <si>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</si>
  <si>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</si>
  <si>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</si>
  <si>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</si>
  <si>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</si>
  <si>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</si>
  <si>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</si>
  <si>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</si>
  <si>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</si>
  <si>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</si>
  <si>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</si>
  <si>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</si>
  <si>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</si>
  <si>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</si>
  <si>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</si>
  <si>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</si>
  <si>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</si>
  <si>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</si>
  <si>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</si>
  <si>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</si>
  <si>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</si>
  <si>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</si>
  <si>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</si>
  <si>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</si>
  <si>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</si>
  <si>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</si>
  <si>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</si>
  <si>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</si>
  <si>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</si>
  <si>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</si>
  <si>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</si>
  <si>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</si>
  <si>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</si>
  <si>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</si>
  <si>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</si>
  <si>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</si>
  <si>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</si>
  <si>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</si>
  <si>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</si>
  <si>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</si>
  <si>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</si>
  <si>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</si>
  <si>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</si>
  <si>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</si>
  <si>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</si>
  <si>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</si>
  <si>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</si>
  <si>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</si>
  <si>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</si>
  <si>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</si>
  <si>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</si>
  <si>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</si>
  <si>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</si>
  <si>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</si>
  <si>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</si>
  <si>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</si>
  <si>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</si>
  <si>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</si>
  <si>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</si>
  <si>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</si>
  <si>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</si>
  <si>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</si>
  <si>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</si>
  <si>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</si>
  <si>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</si>
  <si>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</si>
  <si>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</si>
  <si>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</si>
  <si>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</si>
  <si>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</si>
  <si>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</si>
  <si>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</si>
  <si>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</si>
  <si>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</si>
  <si>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</si>
  <si>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</si>
  <si>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</si>
  <si>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</si>
  <si>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</si>
  <si>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</si>
  <si>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</si>
  <si>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</si>
  <si>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</si>
  <si>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</si>
  <si>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</si>
  <si>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</si>
  <si>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</si>
  <si>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</si>
  <si>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</si>
  <si>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</si>
  <si>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</si>
  <si>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</si>
  <si>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</si>
  <si>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</si>
  <si>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</si>
  <si>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</si>
  <si>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</si>
  <si>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</si>
  <si>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</si>
  <si>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</si>
  <si>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</si>
  <si>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</si>
  <si>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</si>
  <si>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</si>
  <si>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</si>
  <si>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</si>
  <si>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</si>
  <si>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</si>
  <si>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</si>
  <si>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</si>
  <si>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</si>
  <si>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</si>
  <si>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</si>
  <si>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</si>
  <si>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</si>
  <si>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</si>
  <si>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</si>
  <si>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</si>
  <si>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</si>
  <si>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</si>
  <si>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</si>
  <si>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</si>
  <si>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</si>
  <si>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</si>
  <si>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</si>
  <si>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</si>
  <si>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</si>
  <si>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</si>
  <si>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</si>
  <si>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</si>
  <si>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</si>
  <si>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</si>
  <si>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</si>
  <si>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</si>
  <si>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</si>
  <si>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</si>
  <si>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</si>
  <si>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</si>
  <si>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</si>
  <si>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</si>
  <si>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</si>
  <si>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</si>
  <si>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</si>
  <si>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</si>
  <si>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</si>
  <si>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</si>
  <si>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</si>
  <si>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</si>
  <si>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</si>
  <si>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</si>
  <si>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</si>
  <si>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</si>
  <si>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</si>
  <si>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</si>
  <si>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</si>
  <si>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</si>
  <si>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</si>
  <si>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</si>
  <si>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</si>
  <si>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</si>
  <si>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</si>
  <si>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</si>
  <si>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</si>
  <si>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</si>
  <si>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</si>
  <si>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</si>
  <si>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</si>
  <si>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</si>
  <si>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</si>
  <si>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</si>
  <si>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</si>
  <si>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</si>
  <si>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</si>
  <si>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</si>
  <si>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</si>
  <si>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</si>
  <si>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</si>
  <si>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</si>
  <si>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</si>
  <si>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</si>
  <si>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</si>
  <si>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</si>
  <si>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</si>
  <si>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</si>
  <si>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</si>
  <si>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</si>
  <si>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</si>
  <si>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</si>
  <si>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за рахунок стабілізаційної дотації з державного бюджету        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</si>
  <si>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</si>
  <si>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</si>
  <si>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</si>
  <si>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</si>
  <si>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</si>
  <si>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</si>
  <si>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</si>
  <si>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</si>
  <si>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</si>
  <si>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</si>
  <si>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</si>
  <si>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</si>
  <si>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</si>
  <si>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</si>
  <si>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</si>
  <si>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</si>
  <si>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</si>
  <si>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</si>
  <si>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</si>
  <si>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</si>
  <si>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</si>
  <si>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</si>
  <si>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</si>
  <si>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</si>
  <si>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</si>
  <si>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</si>
  <si>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</si>
  <si>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</si>
  <si>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</si>
  <si>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</si>
  <si>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</si>
  <si>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</si>
  <si>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</si>
  <si>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</si>
  <si>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</si>
  <si>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</si>
  <si>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</si>
  <si>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</si>
  <si>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</si>
  <si>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</si>
  <si>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</si>
  <si>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</si>
  <si>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</si>
  <si>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</si>
  <si>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</si>
  <si>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</si>
  <si>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</si>
  <si>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</si>
  <si>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</si>
  <si>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</si>
  <si>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</si>
  <si>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</si>
  <si>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</si>
  <si>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</si>
  <si>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</si>
  <si>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</si>
  <si>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</si>
  <si>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</si>
  <si>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</si>
  <si>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</si>
  <si>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</si>
  <si>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</si>
  <si>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</si>
  <si>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</si>
  <si>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</si>
  <si>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</si>
  <si>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</si>
  <si>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</si>
  <si>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</si>
  <si>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</si>
  <si>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</si>
  <si>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</si>
  <si>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</si>
  <si>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</si>
  <si>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</si>
  <si>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</si>
  <si>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</si>
  <si>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</si>
  <si>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</si>
  <si>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</si>
  <si>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</si>
  <si>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</si>
  <si>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</si>
  <si>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</si>
  <si>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</si>
  <si>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</si>
  <si>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</si>
  <si>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</si>
  <si>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</si>
  <si>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</si>
  <si>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</si>
  <si>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</si>
  <si>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</si>
  <si>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</si>
  <si>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</si>
  <si>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</si>
  <si>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</si>
  <si>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</si>
  <si>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</si>
  <si>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</si>
  <si>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</si>
  <si>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</si>
  <si>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</si>
  <si>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</si>
  <si>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</si>
  <si>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</si>
  <si>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</si>
  <si>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</si>
  <si>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</si>
  <si>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</si>
  <si>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</si>
  <si>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</si>
  <si>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</si>
  <si>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</si>
  <si>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</si>
  <si>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</si>
  <si>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</si>
  <si>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</si>
  <si>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</si>
  <si>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</si>
  <si>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</si>
  <si>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</si>
  <si>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</si>
  <si>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</si>
  <si>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</si>
  <si>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</si>
  <si>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</si>
  <si>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</si>
  <si>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</si>
  <si>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</si>
  <si>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</si>
  <si>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</si>
  <si>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</si>
  <si>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</si>
  <si>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</si>
  <si>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</si>
  <si>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</si>
  <si>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</si>
  <si>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</si>
  <si>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</si>
  <si>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</si>
  <si>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</si>
  <si>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</si>
  <si>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</si>
  <si>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</si>
  <si>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</si>
  <si>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</si>
  <si>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</si>
  <si>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</si>
  <si>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</si>
  <si>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</si>
  <si>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</si>
  <si>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</si>
  <si>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</si>
  <si>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</si>
  <si>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</si>
  <si>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</si>
  <si>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</si>
  <si>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</si>
  <si>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</si>
  <si>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</si>
  <si>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</si>
  <si>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</si>
  <si>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</si>
  <si>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</si>
  <si>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</si>
  <si>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</si>
  <si>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</si>
  <si>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</si>
  <si>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</si>
  <si>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</si>
  <si>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</si>
  <si>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</si>
  <si>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</si>
  <si>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</si>
  <si>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</si>
  <si>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</si>
  <si>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</si>
  <si>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</si>
  <si>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</si>
  <si>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</si>
  <si>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</si>
  <si>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</si>
  <si>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</si>
  <si>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</si>
  <si>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</si>
  <si>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</si>
  <si>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</si>
  <si>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</si>
  <si>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</si>
  <si>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</si>
  <si>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</si>
  <si>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</si>
  <si>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</si>
  <si>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</si>
  <si>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</si>
  <si>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</si>
  <si>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</si>
  <si>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</si>
  <si>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</si>
  <si>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</si>
  <si>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</si>
  <si>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</si>
  <si>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</si>
  <si>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</si>
  <si>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</si>
  <si>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</si>
  <si>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</si>
  <si>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</si>
  <si>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</si>
  <si>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</si>
  <si>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</si>
  <si>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</si>
  <si>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</si>
  <si>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</si>
  <si>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</si>
  <si>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</si>
  <si>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</si>
  <si>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</si>
  <si>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</si>
  <si>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</si>
  <si>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</si>
  <si>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</si>
  <si>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</si>
  <si>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</si>
  <si>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</si>
  <si>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</si>
  <si>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</si>
  <si>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</si>
  <si>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</si>
  <si>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</si>
  <si>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</si>
  <si>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</si>
  <si>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</si>
  <si>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</si>
  <si>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</si>
  <si>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</si>
  <si>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</si>
  <si>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</si>
  <si>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</si>
  <si>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</si>
  <si>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</si>
  <si>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</si>
  <si>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</si>
  <si>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</si>
  <si>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</si>
  <si>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</si>
  <si>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</si>
  <si>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</si>
  <si>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</si>
  <si>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</si>
  <si>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</si>
  <si>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</si>
  <si>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</si>
  <si>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</si>
  <si>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</si>
  <si>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</si>
  <si>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</si>
  <si>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</si>
  <si>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</si>
  <si>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</si>
  <si>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</si>
  <si>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</si>
  <si>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</si>
  <si>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</si>
  <si>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</si>
  <si>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</si>
  <si>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</si>
  <si>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</si>
  <si>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</si>
  <si>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</si>
  <si>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</si>
  <si>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</si>
  <si>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</si>
  <si>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</si>
  <si>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</si>
  <si>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</si>
  <si>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</si>
  <si>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</si>
  <si>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</si>
  <si>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</si>
  <si>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</si>
  <si>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</si>
  <si>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</si>
  <si>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</si>
  <si>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</si>
  <si>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</si>
  <si>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</si>
  <si>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</si>
  <si>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</si>
  <si>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</si>
  <si>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</si>
  <si>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</si>
  <si>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</si>
  <si>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</si>
  <si>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</si>
  <si>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</si>
  <si>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</si>
  <si>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</si>
  <si>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</si>
  <si>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</si>
  <si>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</si>
  <si>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</si>
  <si>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</si>
  <si>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</si>
  <si>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</si>
  <si>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</si>
  <si>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</si>
  <si>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</si>
  <si>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</si>
  <si>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</si>
  <si>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</si>
  <si>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</si>
  <si>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</si>
  <si>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</si>
  <si>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</si>
  <si>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</si>
  <si>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</si>
  <si>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</si>
  <si>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</si>
  <si>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</si>
  <si>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</si>
  <si>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</si>
  <si>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</si>
  <si>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</si>
  <si>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</si>
  <si>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</si>
  <si>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</si>
  <si>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</si>
  <si>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</si>
  <si>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</si>
  <si>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</si>
  <si>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</si>
  <si>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</si>
  <si>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</si>
  <si>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</si>
  <si>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</si>
  <si>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</si>
  <si>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</si>
  <si>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</si>
  <si>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</si>
  <si>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</si>
  <si>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</si>
  <si>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</si>
  <si>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</si>
  <si>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</si>
  <si>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</si>
  <si>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</si>
  <si>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</si>
  <si>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</si>
  <si>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</si>
  <si>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</si>
  <si>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</si>
  <si>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</si>
  <si>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</si>
  <si>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</si>
  <si>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</si>
  <si>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</si>
  <si>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</si>
  <si>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</si>
  <si>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</si>
  <si>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</si>
  <si>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</si>
  <si>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</si>
  <si>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</si>
  <si>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</si>
  <si>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</si>
  <si>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</si>
  <si>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</si>
  <si>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</si>
  <si>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</si>
  <si>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</si>
  <si>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</si>
  <si>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</si>
  <si>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</si>
  <si>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</si>
  <si>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</si>
  <si>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</si>
  <si>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</si>
  <si>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</si>
  <si>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</si>
  <si>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</si>
  <si>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</si>
  <si>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</si>
  <si>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</si>
  <si>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</si>
  <si>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</si>
  <si>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</si>
  <si>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</si>
  <si>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</si>
  <si>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</si>
  <si>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</si>
  <si>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</si>
  <si>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</si>
  <si>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</si>
  <si>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</si>
  <si>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</si>
  <si>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</si>
  <si>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</si>
  <si>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</si>
  <si>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</si>
  <si>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</si>
  <si>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</si>
  <si>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</si>
  <si>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</si>
  <si>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</si>
  <si>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</si>
  <si>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</si>
  <si>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</si>
  <si>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</si>
  <si>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</si>
  <si>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</si>
  <si>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</si>
  <si>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</si>
  <si>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</si>
  <si>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</si>
  <si>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</si>
  <si>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</si>
  <si>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</si>
  <si>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</si>
  <si>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</si>
  <si>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</si>
  <si>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Дотація з місцевого бюджету  за рахунок  стабілізаційної  дотації з державного бюджету</t>
  </si>
  <si>
    <t>Дотація з місцевого бюджеу за  рахунок стабілізаційної  дотації  з державного бюджету</t>
  </si>
  <si>
    <t xml:space="preserve">Додаток №1                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          міської ради VII скликання                                                   від 24 січня 2020 року № 1070 )                  </t>
  </si>
  <si>
    <t xml:space="preserve">Додаток №2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          міської ради VII скликання                                    від 24 січня 2020 року № 1070 )                  </t>
  </si>
  <si>
    <t xml:space="preserve">Додаток № 3  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      міської ради VII скликання                                    від 24 січня 2020 року № 1070 )                  </t>
  </si>
  <si>
    <t xml:space="preserve">Додаток № 4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56-ої  сесії міської ради VII скликання                                                                  від 24 січня 2020 року № 1070 )                  </t>
  </si>
  <si>
    <t xml:space="preserve">Додаток № 5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 сесії                                     міської ради VII скликання                                             від 24 січня 2020 року № 1070 )                  </t>
  </si>
  <si>
    <t xml:space="preserve">Додаток № 6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 сесії                        міської ради VII скликання                                    від 24 січня 2020 року № 1070 )                  </t>
  </si>
  <si>
    <t xml:space="preserve">Додаток № 7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56-ої  сесії міської ради VII скликання                                                від 24 січня 2020 року № 1070 )                  </t>
  </si>
  <si>
    <t xml:space="preserve">Додаток № 8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56-ої сесії                                               міської ради VII скликання                                    від 24 січня 2020 року № 1070 )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</si>
</sst>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  <numFmt numFmtId="202" formatCode="#,##0.00_ ;[Red]\-#,##0.00\ 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9" fillId="0" borderId="10" xfId="0" applyFont="1" applyBorder="1" applyAlignment="1">
      <alignment/>
    </xf>
    <xf numFmtId="1" fontId="43" fillId="0" borderId="10" xfId="60" applyNumberFormat="1" applyFont="1" applyBorder="1" applyAlignment="1">
      <alignment horizontal="center" vertical="center" wrapText="1"/>
      <protection/>
    </xf>
    <xf numFmtId="202" fontId="58" fillId="0" borderId="10" xfId="60" applyNumberFormat="1" applyFont="1" applyBorder="1" applyAlignment="1">
      <alignment vertical="center"/>
      <protection/>
    </xf>
    <xf numFmtId="202" fontId="58" fillId="0" borderId="20" xfId="60" applyNumberFormat="1" applyFont="1" applyBorder="1" applyAlignment="1">
      <alignment vertical="center"/>
      <protection/>
    </xf>
    <xf numFmtId="196" fontId="43" fillId="0" borderId="18" xfId="60" applyNumberFormat="1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45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1" xfId="33" applyFont="1" applyBorder="1" applyAlignment="1">
      <alignment horizontal="center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0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1" t="s">
        <v>636</v>
      </c>
      <c r="F2" s="611"/>
      <c r="G2" s="611"/>
    </row>
    <row r="3" spans="5:7" ht="18.75" customHeight="1">
      <c r="E3" s="611"/>
      <c r="F3" s="611"/>
      <c r="G3" s="611"/>
    </row>
    <row r="4" spans="5:7" ht="77.25" customHeight="1">
      <c r="E4" s="611"/>
      <c r="F4" s="611"/>
      <c r="G4" s="611"/>
    </row>
    <row r="5" spans="1:6" ht="61.5" customHeight="1">
      <c r="A5" s="621" t="s">
        <v>376</v>
      </c>
      <c r="B5" s="621"/>
      <c r="C5" s="621"/>
      <c r="D5" s="621"/>
      <c r="E5" s="621"/>
      <c r="F5" s="621"/>
    </row>
    <row r="6" spans="2:6" ht="18">
      <c r="B6" s="32"/>
      <c r="C6" s="32"/>
      <c r="F6" s="28"/>
    </row>
    <row r="7" spans="1:6" s="5" customFormat="1" ht="20.25" customHeight="1">
      <c r="A7" s="612" t="s">
        <v>476</v>
      </c>
      <c r="B7" s="614" t="s">
        <v>531</v>
      </c>
      <c r="C7" s="614" t="s">
        <v>532</v>
      </c>
      <c r="D7" s="616" t="s">
        <v>421</v>
      </c>
      <c r="E7" s="618" t="s">
        <v>422</v>
      </c>
      <c r="F7" s="619"/>
    </row>
    <row r="8" spans="1:6" s="5" customFormat="1" ht="51.75" customHeight="1">
      <c r="A8" s="613"/>
      <c r="B8" s="615"/>
      <c r="C8" s="620"/>
      <c r="D8" s="617"/>
      <c r="E8" s="29" t="s">
        <v>423</v>
      </c>
      <c r="F8" s="30" t="s">
        <v>440</v>
      </c>
    </row>
    <row r="9" spans="1:6" s="18" customFormat="1" ht="22.5" customHeight="1">
      <c r="A9" s="17">
        <v>1</v>
      </c>
      <c r="B9" s="33">
        <v>2</v>
      </c>
      <c r="C9" s="33" t="s">
        <v>533</v>
      </c>
      <c r="D9" s="17" t="s">
        <v>534</v>
      </c>
      <c r="E9" s="17" t="s">
        <v>535</v>
      </c>
      <c r="F9" s="17" t="s">
        <v>536</v>
      </c>
    </row>
    <row r="10" spans="1:6" s="20" customFormat="1" ht="18" customHeight="1">
      <c r="A10" s="19">
        <v>10000000</v>
      </c>
      <c r="B10" s="34" t="s">
        <v>424</v>
      </c>
      <c r="C10" s="394">
        <f>D10+E10</f>
        <v>52579533</v>
      </c>
      <c r="D10" s="393">
        <f>D11+D19+D25+D31+D49</f>
        <v>52541133</v>
      </c>
      <c r="E10" s="393">
        <f>E11+E19+E25+E31+E49</f>
        <v>38400</v>
      </c>
      <c r="F10" s="384"/>
    </row>
    <row r="11" spans="1:6" s="5" customFormat="1" ht="37.5">
      <c r="A11" s="19">
        <v>11000000</v>
      </c>
      <c r="B11" s="21" t="s">
        <v>425</v>
      </c>
      <c r="C11" s="394">
        <f aca="true" t="shared" si="0" ref="C11:C104">D11+E11</f>
        <v>32890287</v>
      </c>
      <c r="D11" s="393">
        <f>SUM(D12,D17)</f>
        <v>32890287</v>
      </c>
      <c r="E11" s="385"/>
      <c r="F11" s="385"/>
    </row>
    <row r="12" spans="1:6" ht="18.75">
      <c r="A12" s="19">
        <v>11010000</v>
      </c>
      <c r="B12" s="21" t="s">
        <v>497</v>
      </c>
      <c r="C12" s="394">
        <f t="shared" si="0"/>
        <v>32854687</v>
      </c>
      <c r="D12" s="393">
        <f>SUM(D13,D14,D15,D16,)</f>
        <v>32854687</v>
      </c>
      <c r="E12" s="385"/>
      <c r="F12" s="385"/>
    </row>
    <row r="13" spans="1:6" ht="47.25">
      <c r="A13" s="9">
        <v>11010100</v>
      </c>
      <c r="B13" s="37" t="s">
        <v>565</v>
      </c>
      <c r="C13" s="394">
        <f t="shared" si="0"/>
        <v>28746187</v>
      </c>
      <c r="D13" s="402">
        <v>28746187</v>
      </c>
      <c r="E13" s="387"/>
      <c r="F13" s="387"/>
    </row>
    <row r="14" spans="1:6" ht="61.5" customHeight="1">
      <c r="A14" s="7">
        <v>11010200</v>
      </c>
      <c r="B14" s="49" t="s">
        <v>567</v>
      </c>
      <c r="C14" s="394">
        <f t="shared" si="0"/>
        <v>3034900</v>
      </c>
      <c r="D14" s="402">
        <v>3034900</v>
      </c>
      <c r="E14" s="387"/>
      <c r="F14" s="387"/>
    </row>
    <row r="15" spans="1:6" ht="47.25">
      <c r="A15" s="9">
        <v>11010400</v>
      </c>
      <c r="B15" s="50" t="s">
        <v>555</v>
      </c>
      <c r="C15" s="394">
        <f t="shared" si="0"/>
        <v>847600</v>
      </c>
      <c r="D15" s="402">
        <v>847600</v>
      </c>
      <c r="E15" s="387"/>
      <c r="F15" s="387"/>
    </row>
    <row r="16" spans="1:6" ht="31.5">
      <c r="A16" s="7">
        <v>11010500</v>
      </c>
      <c r="B16" s="51" t="s">
        <v>568</v>
      </c>
      <c r="C16" s="394">
        <f t="shared" si="0"/>
        <v>226000</v>
      </c>
      <c r="D16" s="402">
        <v>226000</v>
      </c>
      <c r="E16" s="387"/>
      <c r="F16" s="387"/>
    </row>
    <row r="17" spans="1:6" ht="18" customHeight="1">
      <c r="A17" s="19">
        <v>11020000</v>
      </c>
      <c r="B17" s="21" t="s">
        <v>426</v>
      </c>
      <c r="C17" s="394">
        <f t="shared" si="0"/>
        <v>35600</v>
      </c>
      <c r="D17" s="393">
        <f>D18</f>
        <v>35600</v>
      </c>
      <c r="E17" s="385"/>
      <c r="F17" s="385"/>
    </row>
    <row r="18" spans="1:6" s="6" customFormat="1" ht="31.5">
      <c r="A18" s="7">
        <v>11020200</v>
      </c>
      <c r="B18" s="4" t="s">
        <v>499</v>
      </c>
      <c r="C18" s="394">
        <f t="shared" si="0"/>
        <v>35600</v>
      </c>
      <c r="D18" s="402">
        <v>35600</v>
      </c>
      <c r="E18" s="386"/>
      <c r="F18" s="386"/>
    </row>
    <row r="19" spans="1:6" s="5" customFormat="1" ht="37.5">
      <c r="A19" s="19">
        <v>13000000</v>
      </c>
      <c r="B19" s="21" t="s">
        <v>564</v>
      </c>
      <c r="C19" s="394">
        <f t="shared" si="0"/>
        <v>646213</v>
      </c>
      <c r="D19" s="393">
        <f>SUM(D20,D23)</f>
        <v>646213</v>
      </c>
      <c r="E19" s="385"/>
      <c r="F19" s="385"/>
    </row>
    <row r="20" spans="1:6" s="5" customFormat="1" ht="21" customHeight="1">
      <c r="A20" s="19">
        <v>13010000</v>
      </c>
      <c r="B20" s="21" t="s">
        <v>513</v>
      </c>
      <c r="C20" s="394">
        <f t="shared" si="0"/>
        <v>635913</v>
      </c>
      <c r="D20" s="404">
        <f>SUM(D21,D22)</f>
        <v>635913</v>
      </c>
      <c r="E20" s="385"/>
      <c r="F20" s="385"/>
    </row>
    <row r="21" spans="1:6" s="5" customFormat="1" ht="45" customHeight="1">
      <c r="A21" s="410">
        <v>13010100</v>
      </c>
      <c r="B21" s="411" t="s">
        <v>471</v>
      </c>
      <c r="C21" s="394">
        <f t="shared" si="0"/>
        <v>635313</v>
      </c>
      <c r="D21" s="402">
        <v>635313</v>
      </c>
      <c r="E21" s="385"/>
      <c r="F21" s="385"/>
    </row>
    <row r="22" spans="1:6" s="6" customFormat="1" ht="93.75">
      <c r="A22" s="7">
        <v>13010200</v>
      </c>
      <c r="B22" s="411" t="s">
        <v>472</v>
      </c>
      <c r="C22" s="394">
        <f t="shared" si="0"/>
        <v>600</v>
      </c>
      <c r="D22" s="402">
        <v>600</v>
      </c>
      <c r="E22" s="386"/>
      <c r="F22" s="386"/>
    </row>
    <row r="23" spans="1:6" s="6" customFormat="1" ht="18.75">
      <c r="A23" s="19">
        <v>13030000</v>
      </c>
      <c r="B23" s="21" t="s">
        <v>258</v>
      </c>
      <c r="C23" s="394">
        <f t="shared" si="0"/>
        <v>10300</v>
      </c>
      <c r="D23" s="393">
        <v>10300</v>
      </c>
      <c r="E23" s="385"/>
      <c r="F23" s="385"/>
    </row>
    <row r="24" spans="1:6" s="6" customFormat="1" ht="31.5">
      <c r="A24" s="7">
        <v>13030100</v>
      </c>
      <c r="B24" s="4" t="s">
        <v>259</v>
      </c>
      <c r="C24" s="394">
        <f t="shared" si="0"/>
        <v>10300</v>
      </c>
      <c r="D24" s="402">
        <v>10300</v>
      </c>
      <c r="E24" s="386"/>
      <c r="F24" s="386"/>
    </row>
    <row r="25" spans="1:6" s="41" customFormat="1" ht="18.75">
      <c r="A25" s="399">
        <v>14000000</v>
      </c>
      <c r="B25" s="399" t="s">
        <v>527</v>
      </c>
      <c r="C25" s="394">
        <f t="shared" si="0"/>
        <v>3068000</v>
      </c>
      <c r="D25" s="393">
        <f>SUM(D26,D28,D30)</f>
        <v>3068000</v>
      </c>
      <c r="E25" s="388"/>
      <c r="F25" s="388"/>
    </row>
    <row r="26" spans="1:6" s="41" customFormat="1" ht="37.5">
      <c r="A26" s="399">
        <v>14020000</v>
      </c>
      <c r="B26" s="400" t="s">
        <v>528</v>
      </c>
      <c r="C26" s="394">
        <f t="shared" si="0"/>
        <v>235400</v>
      </c>
      <c r="D26" s="393">
        <v>235400</v>
      </c>
      <c r="E26" s="388"/>
      <c r="F26" s="388"/>
    </row>
    <row r="27" spans="1:6" s="41" customFormat="1" ht="18.75">
      <c r="A27" s="54">
        <v>14021900</v>
      </c>
      <c r="B27" s="54" t="s">
        <v>529</v>
      </c>
      <c r="C27" s="394">
        <f t="shared" si="0"/>
        <v>235400</v>
      </c>
      <c r="D27" s="393">
        <v>235400</v>
      </c>
      <c r="E27" s="388"/>
      <c r="F27" s="388"/>
    </row>
    <row r="28" spans="1:6" s="41" customFormat="1" ht="56.25">
      <c r="A28" s="399">
        <v>14030000</v>
      </c>
      <c r="B28" s="400" t="s">
        <v>530</v>
      </c>
      <c r="C28" s="394">
        <f t="shared" si="0"/>
        <v>987600</v>
      </c>
      <c r="D28" s="393">
        <v>987600</v>
      </c>
      <c r="E28" s="388"/>
      <c r="F28" s="388"/>
    </row>
    <row r="29" spans="1:6" s="41" customFormat="1" ht="18.75">
      <c r="A29" s="54">
        <v>14031900</v>
      </c>
      <c r="B29" s="54" t="s">
        <v>529</v>
      </c>
      <c r="C29" s="394">
        <f t="shared" si="0"/>
        <v>987600</v>
      </c>
      <c r="D29" s="393">
        <v>987600</v>
      </c>
      <c r="E29" s="388"/>
      <c r="F29" s="388"/>
    </row>
    <row r="30" spans="1:6" s="41" customFormat="1" ht="56.25">
      <c r="A30" s="19">
        <v>14040000</v>
      </c>
      <c r="B30" s="21" t="s">
        <v>525</v>
      </c>
      <c r="C30" s="394">
        <f t="shared" si="0"/>
        <v>1845000</v>
      </c>
      <c r="D30" s="393">
        <v>1845000</v>
      </c>
      <c r="E30" s="388"/>
      <c r="F30" s="388"/>
    </row>
    <row r="31" spans="1:6" ht="18" customHeight="1">
      <c r="A31" s="19">
        <v>18000000</v>
      </c>
      <c r="B31" s="21" t="s">
        <v>520</v>
      </c>
      <c r="C31" s="394">
        <f t="shared" si="0"/>
        <v>15936633</v>
      </c>
      <c r="D31" s="393">
        <f>D32+D42+D45</f>
        <v>15936633</v>
      </c>
      <c r="E31" s="385"/>
      <c r="F31" s="385"/>
    </row>
    <row r="32" spans="1:6" ht="18" customHeight="1">
      <c r="A32" s="19">
        <v>18010000</v>
      </c>
      <c r="B32" s="21" t="s">
        <v>521</v>
      </c>
      <c r="C32" s="394">
        <f t="shared" si="0"/>
        <v>9270563</v>
      </c>
      <c r="D32" s="393">
        <f>D33+D34+D35+D36+D37+D38+D39+D40+D41</f>
        <v>9270563</v>
      </c>
      <c r="E32" s="386"/>
      <c r="F32" s="386"/>
    </row>
    <row r="33" spans="1:6" ht="45.75" customHeight="1">
      <c r="A33" s="9">
        <v>18010100</v>
      </c>
      <c r="B33" s="37" t="s">
        <v>537</v>
      </c>
      <c r="C33" s="405">
        <f t="shared" si="0"/>
        <v>4300</v>
      </c>
      <c r="D33" s="402">
        <v>4300</v>
      </c>
      <c r="E33" s="386"/>
      <c r="F33" s="386"/>
    </row>
    <row r="34" spans="1:6" ht="47.25">
      <c r="A34" s="9">
        <v>18010200</v>
      </c>
      <c r="B34" s="37" t="s">
        <v>522</v>
      </c>
      <c r="C34" s="405">
        <f t="shared" si="0"/>
        <v>5100</v>
      </c>
      <c r="D34" s="402">
        <v>5100</v>
      </c>
      <c r="E34" s="188"/>
      <c r="F34" s="386"/>
    </row>
    <row r="35" spans="1:6" ht="47.25">
      <c r="A35" s="9">
        <v>18010300</v>
      </c>
      <c r="B35" s="37" t="s">
        <v>569</v>
      </c>
      <c r="C35" s="405">
        <f t="shared" si="0"/>
        <v>7300</v>
      </c>
      <c r="D35" s="402">
        <v>7300</v>
      </c>
      <c r="E35" s="386"/>
      <c r="F35" s="386"/>
    </row>
    <row r="36" spans="1:6" ht="47.25">
      <c r="A36" s="9">
        <v>18010400</v>
      </c>
      <c r="B36" s="37" t="s">
        <v>526</v>
      </c>
      <c r="C36" s="405">
        <v>561300</v>
      </c>
      <c r="D36" s="402">
        <v>561300</v>
      </c>
      <c r="E36" s="386" t="s">
        <v>571</v>
      </c>
      <c r="F36" s="386"/>
    </row>
    <row r="37" spans="1:6" s="40" customFormat="1" ht="18.75">
      <c r="A37" s="9">
        <v>18010500</v>
      </c>
      <c r="B37" s="37" t="s">
        <v>477</v>
      </c>
      <c r="C37" s="401">
        <f t="shared" si="0"/>
        <v>4350833</v>
      </c>
      <c r="D37" s="402">
        <v>4350833</v>
      </c>
      <c r="E37" s="386"/>
      <c r="F37" s="386"/>
    </row>
    <row r="38" spans="1:6" s="40" customFormat="1" ht="18.75">
      <c r="A38" s="9">
        <v>18010600</v>
      </c>
      <c r="B38" s="37" t="s">
        <v>478</v>
      </c>
      <c r="C38" s="401">
        <f t="shared" si="0"/>
        <v>3179730</v>
      </c>
      <c r="D38" s="402">
        <v>3179730</v>
      </c>
      <c r="E38" s="386"/>
      <c r="F38" s="386"/>
    </row>
    <row r="39" spans="1:6" s="40" customFormat="1" ht="18.75">
      <c r="A39" s="9">
        <v>18010700</v>
      </c>
      <c r="B39" s="37" t="s">
        <v>493</v>
      </c>
      <c r="C39" s="401">
        <f t="shared" si="0"/>
        <v>330000</v>
      </c>
      <c r="D39" s="402">
        <v>330000</v>
      </c>
      <c r="E39" s="386"/>
      <c r="F39" s="386"/>
    </row>
    <row r="40" spans="1:6" s="40" customFormat="1" ht="18.75">
      <c r="A40" s="9">
        <v>18010900</v>
      </c>
      <c r="B40" s="37" t="s">
        <v>494</v>
      </c>
      <c r="C40" s="401">
        <f t="shared" si="0"/>
        <v>832000</v>
      </c>
      <c r="D40" s="402">
        <v>832000</v>
      </c>
      <c r="E40" s="386"/>
      <c r="F40" s="386"/>
    </row>
    <row r="41" spans="1:6" s="40" customFormat="1" ht="18.75">
      <c r="A41" s="9">
        <v>18011000</v>
      </c>
      <c r="B41" s="37" t="s">
        <v>523</v>
      </c>
      <c r="C41" s="401">
        <f t="shared" si="0"/>
        <v>0</v>
      </c>
      <c r="D41" s="402">
        <v>0</v>
      </c>
      <c r="E41" s="386"/>
      <c r="F41" s="386"/>
    </row>
    <row r="42" spans="1:6" s="47" customFormat="1" ht="18" customHeight="1">
      <c r="A42" s="408">
        <v>18030000</v>
      </c>
      <c r="B42" s="409" t="s">
        <v>498</v>
      </c>
      <c r="C42" s="405">
        <f t="shared" si="0"/>
        <v>37100</v>
      </c>
      <c r="D42" s="406">
        <f>SUM(D43:D44)</f>
        <v>37100</v>
      </c>
      <c r="E42" s="387"/>
      <c r="F42" s="387"/>
    </row>
    <row r="43" spans="1:6" ht="18" customHeight="1">
      <c r="A43" s="7">
        <v>18030100</v>
      </c>
      <c r="B43" s="4" t="s">
        <v>501</v>
      </c>
      <c r="C43" s="401">
        <f t="shared" si="0"/>
        <v>30900</v>
      </c>
      <c r="D43" s="402">
        <v>30900</v>
      </c>
      <c r="E43" s="386"/>
      <c r="F43" s="386"/>
    </row>
    <row r="44" spans="1:6" ht="18" customHeight="1">
      <c r="A44" s="7">
        <v>18030200</v>
      </c>
      <c r="B44" s="4" t="s">
        <v>502</v>
      </c>
      <c r="C44" s="401">
        <f t="shared" si="0"/>
        <v>6200</v>
      </c>
      <c r="D44" s="402">
        <v>6200</v>
      </c>
      <c r="E44" s="386"/>
      <c r="F44" s="386"/>
    </row>
    <row r="45" spans="1:6" s="40" customFormat="1" ht="18" customHeight="1">
      <c r="A45" s="408">
        <v>18050000</v>
      </c>
      <c r="B45" s="409" t="s">
        <v>503</v>
      </c>
      <c r="C45" s="405">
        <f t="shared" si="0"/>
        <v>6628970</v>
      </c>
      <c r="D45" s="406">
        <f>SUM(D46,D47,D48)</f>
        <v>6628970</v>
      </c>
      <c r="E45" s="389"/>
      <c r="F45" s="389"/>
    </row>
    <row r="46" spans="1:6" ht="18" customHeight="1">
      <c r="A46" s="7">
        <v>18050300</v>
      </c>
      <c r="B46" s="4" t="s">
        <v>504</v>
      </c>
      <c r="C46" s="401">
        <f t="shared" si="0"/>
        <v>501600</v>
      </c>
      <c r="D46" s="402">
        <v>501600</v>
      </c>
      <c r="E46" s="387"/>
      <c r="F46" s="387"/>
    </row>
    <row r="47" spans="1:6" ht="18" customHeight="1">
      <c r="A47" s="9">
        <v>18050400</v>
      </c>
      <c r="B47" s="37" t="s">
        <v>505</v>
      </c>
      <c r="C47" s="401">
        <f t="shared" si="0"/>
        <v>5897470</v>
      </c>
      <c r="D47" s="402">
        <v>5897470</v>
      </c>
      <c r="E47" s="387"/>
      <c r="F47" s="387"/>
    </row>
    <row r="48" spans="1:11" ht="69.75" customHeight="1">
      <c r="A48" s="8">
        <v>18050500</v>
      </c>
      <c r="B48" s="51" t="s">
        <v>556</v>
      </c>
      <c r="C48" s="401">
        <f t="shared" si="0"/>
        <v>229900</v>
      </c>
      <c r="D48" s="402">
        <v>229900</v>
      </c>
      <c r="E48" s="391">
        <v>0</v>
      </c>
      <c r="F48" s="387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506</v>
      </c>
      <c r="C49" s="394">
        <f t="shared" si="0"/>
        <v>38400</v>
      </c>
      <c r="D49" s="393">
        <f>D50</f>
        <v>0</v>
      </c>
      <c r="E49" s="190">
        <f>E50</f>
        <v>38400</v>
      </c>
      <c r="F49" s="385"/>
    </row>
    <row r="50" spans="1:6" ht="18" customHeight="1">
      <c r="A50" s="19">
        <v>19010000</v>
      </c>
      <c r="B50" s="21" t="s">
        <v>507</v>
      </c>
      <c r="C50" s="405">
        <f t="shared" si="0"/>
        <v>38400</v>
      </c>
      <c r="D50" s="406">
        <f>SUM(D51:D53)</f>
        <v>0</v>
      </c>
      <c r="E50" s="391">
        <f>SUM(E51,E52,E53)</f>
        <v>38400</v>
      </c>
      <c r="F50" s="387"/>
    </row>
    <row r="51" spans="1:6" ht="47.25">
      <c r="A51" s="7">
        <v>19010100</v>
      </c>
      <c r="B51" s="4" t="s">
        <v>508</v>
      </c>
      <c r="C51" s="401">
        <f t="shared" si="0"/>
        <v>19300</v>
      </c>
      <c r="D51" s="402"/>
      <c r="E51" s="392">
        <v>19300</v>
      </c>
      <c r="F51" s="387"/>
    </row>
    <row r="52" spans="1:6" ht="31.5">
      <c r="A52" s="9">
        <v>19010200</v>
      </c>
      <c r="B52" s="37" t="s">
        <v>514</v>
      </c>
      <c r="C52" s="401">
        <f t="shared" si="0"/>
        <v>2500</v>
      </c>
      <c r="D52" s="402"/>
      <c r="E52" s="391">
        <v>2500</v>
      </c>
      <c r="F52" s="387"/>
    </row>
    <row r="53" spans="1:6" ht="47.25">
      <c r="A53" s="7">
        <v>19010300</v>
      </c>
      <c r="B53" s="4" t="s">
        <v>515</v>
      </c>
      <c r="C53" s="401">
        <f t="shared" si="0"/>
        <v>16600</v>
      </c>
      <c r="D53" s="402"/>
      <c r="E53" s="392">
        <v>16600</v>
      </c>
      <c r="F53" s="387"/>
    </row>
    <row r="54" spans="1:6" s="20" customFormat="1" ht="18" customHeight="1">
      <c r="A54" s="19">
        <v>20000000</v>
      </c>
      <c r="B54" s="34" t="s">
        <v>427</v>
      </c>
      <c r="C54" s="394">
        <f t="shared" si="0"/>
        <v>2399300</v>
      </c>
      <c r="D54" s="393">
        <f>D55+D59+D71+D77</f>
        <v>1412400</v>
      </c>
      <c r="E54" s="393">
        <f>E55+E59+E71+E77</f>
        <v>986900</v>
      </c>
      <c r="F54" s="393">
        <f>F55+F59+F71+F77</f>
        <v>51000</v>
      </c>
    </row>
    <row r="55" spans="1:6" s="5" customFormat="1" ht="18" customHeight="1">
      <c r="A55" s="19">
        <v>21000000</v>
      </c>
      <c r="B55" s="21" t="s">
        <v>428</v>
      </c>
      <c r="C55" s="394">
        <f t="shared" si="0"/>
        <v>71500</v>
      </c>
      <c r="D55" s="393">
        <f>SUM(D56:D57)</f>
        <v>71500</v>
      </c>
      <c r="E55" s="385"/>
      <c r="F55" s="385"/>
    </row>
    <row r="56" spans="1:6" s="5" customFormat="1" ht="42" customHeight="1">
      <c r="A56" s="9">
        <v>21010300</v>
      </c>
      <c r="B56" s="50" t="s">
        <v>557</v>
      </c>
      <c r="C56" s="394">
        <f t="shared" si="0"/>
        <v>29700</v>
      </c>
      <c r="D56" s="402">
        <v>29700</v>
      </c>
      <c r="E56" s="386"/>
      <c r="F56" s="386"/>
    </row>
    <row r="57" spans="1:6" ht="18.75" customHeight="1">
      <c r="A57" s="8">
        <v>21080000</v>
      </c>
      <c r="B57" s="3" t="s">
        <v>433</v>
      </c>
      <c r="C57" s="405">
        <f t="shared" si="0"/>
        <v>41800</v>
      </c>
      <c r="D57" s="406">
        <v>41800</v>
      </c>
      <c r="E57" s="387"/>
      <c r="F57" s="387"/>
    </row>
    <row r="58" spans="1:6" s="6" customFormat="1" ht="18" customHeight="1">
      <c r="A58" s="7">
        <v>21081100</v>
      </c>
      <c r="B58" s="4" t="s">
        <v>441</v>
      </c>
      <c r="C58" s="401">
        <f t="shared" si="0"/>
        <v>41800</v>
      </c>
      <c r="D58" s="402">
        <v>41800</v>
      </c>
      <c r="E58" s="386"/>
      <c r="F58" s="386"/>
    </row>
    <row r="59" spans="1:6" s="5" customFormat="1" ht="37.5">
      <c r="A59" s="19">
        <v>22000000</v>
      </c>
      <c r="B59" s="21" t="s">
        <v>429</v>
      </c>
      <c r="C59" s="394">
        <f t="shared" si="0"/>
        <v>1321400</v>
      </c>
      <c r="D59" s="393">
        <f>SUM(D62,D66,D68)</f>
        <v>1321400</v>
      </c>
      <c r="E59" s="385"/>
      <c r="F59" s="385"/>
    </row>
    <row r="60" spans="1:6" s="5" customFormat="1" ht="18.75" hidden="1">
      <c r="A60" s="408">
        <v>22010000</v>
      </c>
      <c r="B60" s="409" t="s">
        <v>500</v>
      </c>
      <c r="C60" s="383">
        <f t="shared" si="0"/>
        <v>0</v>
      </c>
      <c r="D60" s="384">
        <f>D61</f>
        <v>0</v>
      </c>
      <c r="E60" s="385"/>
      <c r="F60" s="385"/>
    </row>
    <row r="61" spans="1:6" s="5" customFormat="1" ht="56.25" hidden="1">
      <c r="A61" s="410">
        <v>22010300</v>
      </c>
      <c r="B61" s="411" t="s">
        <v>516</v>
      </c>
      <c r="C61" s="383">
        <f t="shared" si="0"/>
        <v>0</v>
      </c>
      <c r="D61" s="384"/>
      <c r="E61" s="385"/>
      <c r="F61" s="385"/>
    </row>
    <row r="62" spans="1:6" s="5" customFormat="1" ht="20.25" customHeight="1">
      <c r="A62" s="19">
        <v>2201000</v>
      </c>
      <c r="B62" s="21" t="s">
        <v>566</v>
      </c>
      <c r="C62" s="394">
        <f>SUM(C63:C65)</f>
        <v>1171400</v>
      </c>
      <c r="D62" s="393">
        <f>SUM(D63,D64,D65)</f>
        <v>1171400</v>
      </c>
      <c r="E62" s="385"/>
      <c r="F62" s="385"/>
    </row>
    <row r="63" spans="1:6" s="5" customFormat="1" ht="53.25" customHeight="1">
      <c r="A63" s="191">
        <v>22010300</v>
      </c>
      <c r="B63" s="191" t="s">
        <v>511</v>
      </c>
      <c r="C63" s="394">
        <f t="shared" si="0"/>
        <v>22500</v>
      </c>
      <c r="D63" s="393">
        <v>22500</v>
      </c>
      <c r="E63" s="385"/>
      <c r="F63" s="385"/>
    </row>
    <row r="64" spans="1:6" s="5" customFormat="1" ht="19.5" customHeight="1">
      <c r="A64" s="52">
        <v>22012500</v>
      </c>
      <c r="B64" s="53" t="s">
        <v>558</v>
      </c>
      <c r="C64" s="394">
        <f t="shared" si="0"/>
        <v>758900</v>
      </c>
      <c r="D64" s="404">
        <v>758900</v>
      </c>
      <c r="E64" s="388"/>
      <c r="F64" s="388"/>
    </row>
    <row r="65" spans="1:6" s="5" customFormat="1" ht="34.5" customHeight="1">
      <c r="A65" s="192">
        <v>22012600</v>
      </c>
      <c r="B65" s="191" t="s">
        <v>512</v>
      </c>
      <c r="C65" s="394">
        <f t="shared" si="0"/>
        <v>390000</v>
      </c>
      <c r="D65" s="404">
        <v>390000</v>
      </c>
      <c r="E65" s="388"/>
      <c r="F65" s="388"/>
    </row>
    <row r="66" spans="1:6" ht="37.5">
      <c r="A66" s="19">
        <v>22080000</v>
      </c>
      <c r="B66" s="21" t="s">
        <v>475</v>
      </c>
      <c r="C66" s="394">
        <f t="shared" si="0"/>
        <v>138600</v>
      </c>
      <c r="D66" s="393">
        <f>D67</f>
        <v>138600</v>
      </c>
      <c r="E66" s="385"/>
      <c r="F66" s="385"/>
    </row>
    <row r="67" spans="1:6" s="6" customFormat="1" ht="31.5">
      <c r="A67" s="9">
        <v>22080400</v>
      </c>
      <c r="B67" s="37" t="s">
        <v>430</v>
      </c>
      <c r="C67" s="405">
        <f t="shared" si="0"/>
        <v>138600</v>
      </c>
      <c r="D67" s="402">
        <v>138600</v>
      </c>
      <c r="E67" s="386"/>
      <c r="F67" s="386"/>
    </row>
    <row r="68" spans="1:6" ht="18" customHeight="1">
      <c r="A68" s="19">
        <v>22090000</v>
      </c>
      <c r="B68" s="21" t="s">
        <v>431</v>
      </c>
      <c r="C68" s="394">
        <f t="shared" si="0"/>
        <v>11400</v>
      </c>
      <c r="D68" s="393">
        <f>SUM(D69,D70)</f>
        <v>11400</v>
      </c>
      <c r="E68" s="385"/>
      <c r="F68" s="385"/>
    </row>
    <row r="69" spans="1:6" ht="47.25">
      <c r="A69" s="9">
        <v>22090100</v>
      </c>
      <c r="B69" s="37" t="s">
        <v>495</v>
      </c>
      <c r="C69" s="401">
        <f t="shared" si="0"/>
        <v>11000</v>
      </c>
      <c r="D69" s="402">
        <v>11000</v>
      </c>
      <c r="E69" s="387"/>
      <c r="F69" s="387"/>
    </row>
    <row r="70" spans="1:6" ht="47.25">
      <c r="A70" s="54">
        <v>22090400</v>
      </c>
      <c r="B70" s="49" t="s">
        <v>149</v>
      </c>
      <c r="C70" s="401">
        <f t="shared" si="0"/>
        <v>400</v>
      </c>
      <c r="D70" s="402">
        <v>400</v>
      </c>
      <c r="E70" s="387"/>
      <c r="F70" s="387"/>
    </row>
    <row r="71" spans="1:6" s="5" customFormat="1" ht="18" customHeight="1">
      <c r="A71" s="19">
        <v>24000000</v>
      </c>
      <c r="B71" s="21" t="s">
        <v>432</v>
      </c>
      <c r="C71" s="394">
        <f t="shared" si="0"/>
        <v>70800</v>
      </c>
      <c r="D71" s="393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433</v>
      </c>
      <c r="C72" s="394">
        <f t="shared" si="0"/>
        <v>19800</v>
      </c>
      <c r="D72" s="393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433</v>
      </c>
      <c r="C73" s="405">
        <f t="shared" si="0"/>
        <v>19430</v>
      </c>
      <c r="D73" s="402">
        <v>19430</v>
      </c>
      <c r="E73" s="189"/>
      <c r="F73" s="189"/>
    </row>
    <row r="74" spans="1:6" s="6" customFormat="1" ht="87" customHeight="1">
      <c r="A74" s="9">
        <v>24062200</v>
      </c>
      <c r="B74" s="37" t="s">
        <v>473</v>
      </c>
      <c r="C74" s="405">
        <f t="shared" si="0"/>
        <v>70</v>
      </c>
      <c r="D74" s="402">
        <v>70</v>
      </c>
      <c r="E74" s="189"/>
      <c r="F74" s="189"/>
    </row>
    <row r="75" spans="1:6" s="6" customFormat="1" ht="45.75" customHeight="1">
      <c r="A75" s="54">
        <v>24062100</v>
      </c>
      <c r="B75" s="49" t="s">
        <v>570</v>
      </c>
      <c r="C75" s="405">
        <f t="shared" si="0"/>
        <v>300</v>
      </c>
      <c r="D75" s="402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563</v>
      </c>
      <c r="C76" s="405">
        <f t="shared" si="0"/>
        <v>51000</v>
      </c>
      <c r="D76" s="406">
        <v>0</v>
      </c>
      <c r="E76" s="392">
        <v>51000</v>
      </c>
      <c r="F76" s="392">
        <v>51000</v>
      </c>
    </row>
    <row r="77" spans="1:6" s="5" customFormat="1" ht="18" customHeight="1">
      <c r="A77" s="19">
        <v>25000000</v>
      </c>
      <c r="B77" s="21" t="s">
        <v>434</v>
      </c>
      <c r="C77" s="394">
        <f t="shared" si="0"/>
        <v>935600</v>
      </c>
      <c r="D77" s="393"/>
      <c r="E77" s="190">
        <v>935600</v>
      </c>
      <c r="F77" s="385"/>
    </row>
    <row r="78" spans="1:6" s="20" customFormat="1" ht="18" customHeight="1">
      <c r="A78" s="19">
        <v>30000000</v>
      </c>
      <c r="B78" s="21" t="s">
        <v>439</v>
      </c>
      <c r="C78" s="394">
        <f t="shared" si="0"/>
        <v>0</v>
      </c>
      <c r="D78" s="393">
        <f>D79</f>
        <v>0</v>
      </c>
      <c r="E78" s="393">
        <f>E80</f>
        <v>0</v>
      </c>
      <c r="F78" s="393">
        <f>F80</f>
        <v>0</v>
      </c>
    </row>
    <row r="79" spans="1:7" s="44" customFormat="1" ht="58.5" customHeight="1">
      <c r="A79" s="9">
        <v>31010200</v>
      </c>
      <c r="B79" s="50" t="s">
        <v>562</v>
      </c>
      <c r="C79" s="394">
        <f t="shared" si="0"/>
        <v>0</v>
      </c>
      <c r="D79" s="402"/>
      <c r="E79" s="188"/>
      <c r="F79" s="188"/>
      <c r="G79" s="45"/>
    </row>
    <row r="80" spans="1:6" s="5" customFormat="1" ht="18" customHeight="1">
      <c r="A80" s="19">
        <v>33000000</v>
      </c>
      <c r="B80" s="21" t="s">
        <v>111</v>
      </c>
      <c r="C80" s="394">
        <f t="shared" si="0"/>
        <v>0</v>
      </c>
      <c r="D80" s="393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112</v>
      </c>
      <c r="C81" s="405">
        <f t="shared" si="0"/>
        <v>0</v>
      </c>
      <c r="D81" s="393"/>
      <c r="E81" s="391">
        <f>E82</f>
        <v>0</v>
      </c>
      <c r="F81" s="391">
        <f>E81</f>
        <v>0</v>
      </c>
    </row>
    <row r="82" spans="1:6" s="6" customFormat="1" ht="34.5" customHeight="1">
      <c r="A82" s="7">
        <v>33010100</v>
      </c>
      <c r="B82" s="4" t="s">
        <v>221</v>
      </c>
      <c r="C82" s="401">
        <f t="shared" si="0"/>
        <v>0</v>
      </c>
      <c r="D82" s="402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496</v>
      </c>
      <c r="C83" s="383">
        <f t="shared" si="0"/>
        <v>0</v>
      </c>
      <c r="D83" s="387"/>
      <c r="E83" s="386"/>
      <c r="F83" s="387"/>
    </row>
    <row r="84" spans="1:8" s="23" customFormat="1" ht="18" customHeight="1">
      <c r="A84" s="22"/>
      <c r="B84" s="35" t="s">
        <v>442</v>
      </c>
      <c r="C84" s="413">
        <f t="shared" si="0"/>
        <v>54978833</v>
      </c>
      <c r="D84" s="412">
        <f>D10+D54+D78</f>
        <v>53953533</v>
      </c>
      <c r="E84" s="412">
        <f>E10+E54+E78</f>
        <v>1025300</v>
      </c>
      <c r="F84" s="412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435</v>
      </c>
      <c r="C85" s="394">
        <f t="shared" si="0"/>
        <v>62739389.6</v>
      </c>
      <c r="D85" s="393">
        <f>D86</f>
        <v>62739389.6</v>
      </c>
      <c r="E85" s="384"/>
      <c r="F85" s="384"/>
    </row>
    <row r="86" spans="1:6" s="5" customFormat="1" ht="18" customHeight="1">
      <c r="A86" s="19">
        <v>41000000</v>
      </c>
      <c r="B86" s="21" t="s">
        <v>436</v>
      </c>
      <c r="C86" s="394">
        <f t="shared" si="0"/>
        <v>62739389.6</v>
      </c>
      <c r="D86" s="393">
        <f>D87+D89+D98+D95</f>
        <v>62739389.6</v>
      </c>
      <c r="E86" s="385"/>
      <c r="F86" s="385"/>
    </row>
    <row r="87" spans="1:6" ht="18" customHeight="1">
      <c r="A87" s="10">
        <v>41020000</v>
      </c>
      <c r="B87" s="15" t="s">
        <v>437</v>
      </c>
      <c r="C87" s="394">
        <f t="shared" si="0"/>
        <v>0</v>
      </c>
      <c r="D87" s="393">
        <f>D88</f>
        <v>0</v>
      </c>
      <c r="E87" s="190"/>
      <c r="F87" s="385"/>
    </row>
    <row r="88" spans="1:6" s="48" customFormat="1" ht="18.75">
      <c r="A88" s="9">
        <v>41020100</v>
      </c>
      <c r="B88" s="4" t="s">
        <v>517</v>
      </c>
      <c r="C88" s="401">
        <f t="shared" si="0"/>
        <v>0</v>
      </c>
      <c r="D88" s="402">
        <v>0</v>
      </c>
      <c r="E88" s="189"/>
      <c r="F88" s="386"/>
    </row>
    <row r="89" spans="1:6" ht="39.75" customHeight="1">
      <c r="A89" s="19">
        <v>41030000</v>
      </c>
      <c r="B89" s="21" t="s">
        <v>242</v>
      </c>
      <c r="C89" s="394">
        <f t="shared" si="0"/>
        <v>24437200</v>
      </c>
      <c r="D89" s="393">
        <f>D90+D93+D94+D92</f>
        <v>24437200</v>
      </c>
      <c r="E89" s="385"/>
      <c r="F89" s="385"/>
    </row>
    <row r="90" spans="1:6" s="6" customFormat="1" ht="47.25">
      <c r="A90" s="7">
        <v>41033200</v>
      </c>
      <c r="B90" s="601" t="s">
        <v>19</v>
      </c>
      <c r="C90" s="401">
        <f t="shared" si="0"/>
        <v>611700</v>
      </c>
      <c r="D90" s="402">
        <v>611700</v>
      </c>
      <c r="E90" s="386"/>
      <c r="F90" s="386"/>
    </row>
    <row r="91" spans="1:6" s="6" customFormat="1" ht="140.25" customHeight="1" hidden="1">
      <c r="A91" s="7">
        <v>41030700</v>
      </c>
      <c r="B91" s="4" t="s">
        <v>448</v>
      </c>
      <c r="C91" s="401">
        <f t="shared" si="0"/>
        <v>13403700</v>
      </c>
      <c r="D91" s="402">
        <v>13403700</v>
      </c>
      <c r="E91" s="386"/>
      <c r="F91" s="386"/>
    </row>
    <row r="92" spans="1:6" s="6" customFormat="1" ht="35.25" customHeight="1">
      <c r="A92" s="7">
        <v>41033900</v>
      </c>
      <c r="B92" s="395" t="s">
        <v>518</v>
      </c>
      <c r="C92" s="401">
        <f t="shared" si="0"/>
        <v>13403700</v>
      </c>
      <c r="D92" s="402">
        <v>13403700</v>
      </c>
      <c r="E92" s="386"/>
      <c r="F92" s="386"/>
    </row>
    <row r="93" spans="1:6" s="6" customFormat="1" ht="36.75" customHeight="1">
      <c r="A93" s="7">
        <v>41034200</v>
      </c>
      <c r="B93" s="4" t="s">
        <v>519</v>
      </c>
      <c r="C93" s="401">
        <f t="shared" si="0"/>
        <v>10089800</v>
      </c>
      <c r="D93" s="402">
        <v>10089800</v>
      </c>
      <c r="E93" s="386"/>
      <c r="F93" s="386"/>
    </row>
    <row r="94" spans="1:6" s="6" customFormat="1" ht="48" customHeight="1">
      <c r="A94" s="54">
        <v>41034500</v>
      </c>
      <c r="B94" s="49" t="s">
        <v>524</v>
      </c>
      <c r="C94" s="401">
        <f t="shared" si="0"/>
        <v>332000</v>
      </c>
      <c r="D94" s="402">
        <v>332000</v>
      </c>
      <c r="E94" s="386"/>
      <c r="F94" s="386"/>
    </row>
    <row r="95" spans="1:6" s="6" customFormat="1" ht="46.5" customHeight="1">
      <c r="A95" s="399">
        <v>41040000</v>
      </c>
      <c r="B95" s="400" t="s">
        <v>214</v>
      </c>
      <c r="C95" s="394">
        <f>SUM(D95)</f>
        <v>2927300</v>
      </c>
      <c r="D95" s="393">
        <f>SUM(D97,D96)</f>
        <v>2927300</v>
      </c>
      <c r="E95" s="386"/>
      <c r="F95" s="386"/>
    </row>
    <row r="96" spans="1:6" s="6" customFormat="1" ht="34.5" customHeight="1">
      <c r="A96" s="606">
        <v>41040100</v>
      </c>
      <c r="B96" s="493" t="s">
        <v>634</v>
      </c>
      <c r="C96" s="405">
        <f>SUM(D96)</f>
        <v>1061600</v>
      </c>
      <c r="D96" s="406">
        <v>1061600</v>
      </c>
      <c r="E96" s="386"/>
      <c r="F96" s="386"/>
    </row>
    <row r="97" spans="1:6" s="6" customFormat="1" ht="61.5" customHeight="1">
      <c r="A97" s="492">
        <v>41040200</v>
      </c>
      <c r="B97" s="493" t="s">
        <v>215</v>
      </c>
      <c r="C97" s="401">
        <f>SUM(D97)</f>
        <v>1865700</v>
      </c>
      <c r="D97" s="402">
        <v>1865700</v>
      </c>
      <c r="E97" s="188"/>
      <c r="F97" s="188"/>
    </row>
    <row r="98" spans="1:6" s="6" customFormat="1" ht="36" customHeight="1">
      <c r="A98" s="399">
        <v>41050000</v>
      </c>
      <c r="B98" s="400" t="s">
        <v>243</v>
      </c>
      <c r="C98" s="394">
        <f>SUM(D98:E98)</f>
        <v>35374889.6</v>
      </c>
      <c r="D98" s="393">
        <f>SUM(D99,D100,D101,D104,D102,D107,D105,D106,D103,D108)</f>
        <v>35374889.6</v>
      </c>
      <c r="E98" s="386" t="s">
        <v>571</v>
      </c>
      <c r="F98" s="386"/>
    </row>
    <row r="99" spans="1:6" s="6" customFormat="1" ht="118.5" customHeight="1">
      <c r="A99" s="396">
        <v>41050100</v>
      </c>
      <c r="B99" s="397" t="s">
        <v>244</v>
      </c>
      <c r="C99" s="401">
        <f t="shared" si="0"/>
        <v>13584091.6</v>
      </c>
      <c r="D99" s="402">
        <v>13584091.6</v>
      </c>
      <c r="E99" s="386"/>
      <c r="F99" s="386"/>
    </row>
    <row r="100" spans="1:6" s="6" customFormat="1" ht="63">
      <c r="A100" s="398">
        <v>41050200</v>
      </c>
      <c r="B100" s="397" t="s">
        <v>245</v>
      </c>
      <c r="C100" s="401">
        <f t="shared" si="0"/>
        <v>1645400</v>
      </c>
      <c r="D100" s="402">
        <v>1645400</v>
      </c>
      <c r="E100" s="386"/>
      <c r="F100" s="386"/>
    </row>
    <row r="101" spans="1:6" s="6" customFormat="1" ht="180.75" customHeight="1">
      <c r="A101" s="398">
        <v>41050300</v>
      </c>
      <c r="B101" s="407" t="s">
        <v>246</v>
      </c>
      <c r="C101" s="401">
        <f t="shared" si="0"/>
        <v>17131800</v>
      </c>
      <c r="D101" s="402">
        <v>17131800</v>
      </c>
      <c r="E101" s="386"/>
      <c r="F101" s="386"/>
    </row>
    <row r="102" spans="1:6" s="6" customFormat="1" ht="150" customHeight="1">
      <c r="A102" s="398">
        <v>41050700</v>
      </c>
      <c r="B102" s="407" t="s">
        <v>247</v>
      </c>
      <c r="C102" s="401">
        <f t="shared" si="0"/>
        <v>1097500</v>
      </c>
      <c r="D102" s="403">
        <v>1097500</v>
      </c>
      <c r="E102" s="390"/>
      <c r="F102" s="386"/>
    </row>
    <row r="103" spans="1:6" s="6" customFormat="1" ht="90" customHeight="1">
      <c r="A103" s="398">
        <v>41050900</v>
      </c>
      <c r="B103" s="397" t="s">
        <v>168</v>
      </c>
      <c r="C103" s="401">
        <f t="shared" si="0"/>
        <v>367784</v>
      </c>
      <c r="D103" s="403">
        <v>367784</v>
      </c>
      <c r="E103" s="390"/>
      <c r="F103" s="386"/>
    </row>
    <row r="104" spans="1:9" s="6" customFormat="1" ht="51" customHeight="1">
      <c r="A104" s="492">
        <v>41051100</v>
      </c>
      <c r="B104" s="493" t="s">
        <v>383</v>
      </c>
      <c r="C104" s="401">
        <f t="shared" si="0"/>
        <v>211450</v>
      </c>
      <c r="D104" s="403">
        <v>211450</v>
      </c>
      <c r="E104" s="390"/>
      <c r="F104" s="386"/>
      <c r="I104" s="395"/>
    </row>
    <row r="105" spans="1:6" s="6" customFormat="1" ht="47.25" customHeight="1">
      <c r="A105" s="492">
        <v>41051200</v>
      </c>
      <c r="B105" s="493" t="s">
        <v>213</v>
      </c>
      <c r="C105" s="401">
        <f>D105+E105</f>
        <v>419700</v>
      </c>
      <c r="D105" s="403">
        <v>419700</v>
      </c>
      <c r="E105" s="390"/>
      <c r="F105" s="386"/>
    </row>
    <row r="106" spans="1:6" s="6" customFormat="1" ht="66" customHeight="1">
      <c r="A106" s="492">
        <v>41051400</v>
      </c>
      <c r="B106" s="493" t="s">
        <v>20</v>
      </c>
      <c r="C106" s="401">
        <f>D106+E106</f>
        <v>255792</v>
      </c>
      <c r="D106" s="403">
        <v>255792</v>
      </c>
      <c r="E106" s="390"/>
      <c r="F106" s="386"/>
    </row>
    <row r="107" spans="1:6" s="6" customFormat="1" ht="18.75">
      <c r="A107" s="398">
        <v>41053900</v>
      </c>
      <c r="B107" s="397" t="s">
        <v>80</v>
      </c>
      <c r="C107" s="401">
        <f>D107+E107</f>
        <v>283500</v>
      </c>
      <c r="D107" s="402">
        <v>283500</v>
      </c>
      <c r="E107" s="390"/>
      <c r="F107" s="386"/>
    </row>
    <row r="108" spans="1:6" ht="47.25">
      <c r="A108" s="587">
        <v>41054300</v>
      </c>
      <c r="B108" s="3" t="s">
        <v>450</v>
      </c>
      <c r="C108" s="401">
        <v>377872</v>
      </c>
      <c r="D108" s="402">
        <v>377872</v>
      </c>
      <c r="E108" s="387"/>
      <c r="F108" s="387"/>
    </row>
    <row r="109" spans="1:6" s="25" customFormat="1" ht="18" customHeight="1">
      <c r="A109" s="22"/>
      <c r="B109" s="35" t="s">
        <v>438</v>
      </c>
      <c r="C109" s="413">
        <f>D109+E109</f>
        <v>117718222.6</v>
      </c>
      <c r="D109" s="412">
        <f>D84+D85</f>
        <v>116692922.6</v>
      </c>
      <c r="E109" s="412">
        <f>E84+E85</f>
        <v>1025300</v>
      </c>
      <c r="F109" s="412">
        <f>F84</f>
        <v>51000</v>
      </c>
    </row>
    <row r="110" spans="1:6" ht="15.75" customHeight="1">
      <c r="A110" s="11"/>
      <c r="B110" s="36"/>
      <c r="C110" s="36"/>
      <c r="D110" s="55" t="s">
        <v>571</v>
      </c>
      <c r="E110" s="55"/>
      <c r="F110" s="55"/>
    </row>
    <row r="111" spans="1:6" ht="15.75" customHeight="1">
      <c r="A111" s="11"/>
      <c r="B111" s="36"/>
      <c r="C111" s="36"/>
      <c r="D111" s="55" t="s">
        <v>571</v>
      </c>
      <c r="E111" s="56"/>
      <c r="F111" s="55"/>
    </row>
    <row r="112" spans="1:6" ht="16.5" customHeight="1">
      <c r="A112" s="12"/>
      <c r="B112" s="16" t="s">
        <v>583</v>
      </c>
      <c r="C112" s="16"/>
      <c r="D112" s="55"/>
      <c r="E112" s="27" t="s">
        <v>241</v>
      </c>
      <c r="F112" s="55"/>
    </row>
    <row r="113" spans="1:6" ht="18.75">
      <c r="A113" s="14"/>
      <c r="B113" s="39"/>
      <c r="C113" s="39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1:6" ht="12.75">
      <c r="A125" s="57"/>
      <c r="B125" s="58"/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  <row r="141" spans="3:6" ht="12.75">
      <c r="C141" s="58"/>
      <c r="D141" s="55"/>
      <c r="E141" s="55"/>
      <c r="F141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5" t="s">
        <v>637</v>
      </c>
      <c r="F1" s="625"/>
      <c r="G1" s="491"/>
      <c r="H1" s="60"/>
    </row>
    <row r="2" spans="1:6" ht="47.25" customHeight="1">
      <c r="A2" s="629" t="s">
        <v>377</v>
      </c>
      <c r="B2" s="629"/>
      <c r="C2" s="629"/>
      <c r="D2" s="629"/>
      <c r="E2" s="629"/>
      <c r="F2" s="629"/>
    </row>
    <row r="4" spans="1:6" ht="18">
      <c r="A4" s="628" t="s">
        <v>572</v>
      </c>
      <c r="B4" s="628" t="s">
        <v>207</v>
      </c>
      <c r="C4" s="622" t="s">
        <v>126</v>
      </c>
      <c r="D4" s="628" t="s">
        <v>421</v>
      </c>
      <c r="E4" s="628" t="s">
        <v>422</v>
      </c>
      <c r="F4" s="628"/>
    </row>
    <row r="5" spans="1:6" ht="18" customHeight="1">
      <c r="A5" s="628"/>
      <c r="B5" s="628"/>
      <c r="C5" s="623"/>
      <c r="D5" s="628"/>
      <c r="E5" s="628" t="s">
        <v>126</v>
      </c>
      <c r="F5" s="628" t="s">
        <v>573</v>
      </c>
    </row>
    <row r="6" spans="1:6" ht="23.25" customHeight="1">
      <c r="A6" s="628"/>
      <c r="B6" s="628"/>
      <c r="C6" s="624"/>
      <c r="D6" s="628"/>
      <c r="E6" s="628"/>
      <c r="F6" s="628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574</v>
      </c>
      <c r="C8" s="64"/>
      <c r="D8" s="65" t="s">
        <v>575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576</v>
      </c>
      <c r="C9" s="64"/>
      <c r="D9" s="65" t="s">
        <v>575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577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578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579</v>
      </c>
      <c r="C12" s="64"/>
      <c r="D12" s="65" t="s">
        <v>575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574</v>
      </c>
      <c r="C13" s="70">
        <f>D13+E13</f>
        <v>2128668</v>
      </c>
      <c r="D13" s="66">
        <v>-1876456</v>
      </c>
      <c r="E13" s="66">
        <v>4005124</v>
      </c>
      <c r="F13" s="66">
        <v>3999892</v>
      </c>
    </row>
    <row r="14" spans="1:6" s="67" customFormat="1" ht="32.25" customHeight="1">
      <c r="A14" s="63">
        <v>208000</v>
      </c>
      <c r="B14" s="64" t="s">
        <v>576</v>
      </c>
      <c r="C14" s="70">
        <f>D14+E14</f>
        <v>2128668</v>
      </c>
      <c r="D14" s="66">
        <v>-1876456</v>
      </c>
      <c r="E14" s="66">
        <v>4005124</v>
      </c>
      <c r="F14" s="66">
        <v>3999892</v>
      </c>
    </row>
    <row r="15" spans="1:6" s="67" customFormat="1" ht="32.25" customHeight="1">
      <c r="A15" s="68">
        <v>208100</v>
      </c>
      <c r="B15" s="69" t="s">
        <v>577</v>
      </c>
      <c r="C15" s="70">
        <f>D15+E15</f>
        <v>2128668</v>
      </c>
      <c r="D15" s="70">
        <v>1752356</v>
      </c>
      <c r="E15" s="70">
        <v>376312</v>
      </c>
      <c r="F15" s="529">
        <v>371080</v>
      </c>
    </row>
    <row r="16" spans="1:6" s="67" customFormat="1" ht="57" customHeight="1">
      <c r="A16" s="68">
        <v>208400</v>
      </c>
      <c r="B16" s="69" t="s">
        <v>578</v>
      </c>
      <c r="C16" s="70">
        <f>D16+E16</f>
        <v>0</v>
      </c>
      <c r="D16" s="70">
        <v>-3628812</v>
      </c>
      <c r="E16" s="70">
        <v>3628812</v>
      </c>
      <c r="F16" s="529">
        <v>3628812</v>
      </c>
    </row>
    <row r="17" spans="1:6" ht="18.75">
      <c r="A17" s="63"/>
      <c r="B17" s="64" t="s">
        <v>579</v>
      </c>
      <c r="C17" s="70">
        <f aca="true" t="shared" si="0" ref="C17:C22">D17+E17</f>
        <v>2128668</v>
      </c>
      <c r="D17" s="66">
        <v>-1876456</v>
      </c>
      <c r="E17" s="66">
        <v>4005124</v>
      </c>
      <c r="F17" s="66">
        <v>3999892</v>
      </c>
    </row>
    <row r="18" spans="1:6" ht="37.5">
      <c r="A18" s="63">
        <v>600000</v>
      </c>
      <c r="B18" s="64" t="s">
        <v>580</v>
      </c>
      <c r="C18" s="70">
        <f t="shared" si="0"/>
        <v>2128668</v>
      </c>
      <c r="D18" s="66">
        <v>-1876456</v>
      </c>
      <c r="E18" s="66">
        <v>4005124</v>
      </c>
      <c r="F18" s="66">
        <v>3999892</v>
      </c>
    </row>
    <row r="19" spans="1:6" ht="24" customHeight="1">
      <c r="A19" s="63">
        <v>602000</v>
      </c>
      <c r="B19" s="64" t="s">
        <v>581</v>
      </c>
      <c r="C19" s="70">
        <f t="shared" si="0"/>
        <v>2128668</v>
      </c>
      <c r="D19" s="66">
        <v>-1876456</v>
      </c>
      <c r="E19" s="66">
        <v>4005124</v>
      </c>
      <c r="F19" s="66">
        <v>3999892</v>
      </c>
    </row>
    <row r="20" spans="1:6" ht="18.75">
      <c r="A20" s="68">
        <v>602100</v>
      </c>
      <c r="B20" s="69" t="s">
        <v>577</v>
      </c>
      <c r="C20" s="70">
        <f t="shared" si="0"/>
        <v>2128668</v>
      </c>
      <c r="D20" s="70">
        <v>1752356</v>
      </c>
      <c r="E20" s="70">
        <v>376312</v>
      </c>
      <c r="F20" s="528">
        <v>371080</v>
      </c>
    </row>
    <row r="21" spans="1:6" ht="56.25">
      <c r="A21" s="71">
        <v>602400</v>
      </c>
      <c r="B21" s="69" t="s">
        <v>578</v>
      </c>
      <c r="C21" s="70">
        <f t="shared" si="0"/>
        <v>0</v>
      </c>
      <c r="D21" s="70">
        <v>-3628812</v>
      </c>
      <c r="E21" s="70">
        <v>3628812</v>
      </c>
      <c r="F21" s="528">
        <v>3628812</v>
      </c>
    </row>
    <row r="22" spans="1:6" ht="18.75" customHeight="1">
      <c r="A22" s="626" t="s">
        <v>582</v>
      </c>
      <c r="B22" s="627"/>
      <c r="C22" s="70">
        <f t="shared" si="0"/>
        <v>2128668</v>
      </c>
      <c r="D22" s="66">
        <v>-1876456</v>
      </c>
      <c r="E22" s="66">
        <v>4005124</v>
      </c>
      <c r="F22" s="66">
        <v>3999892</v>
      </c>
    </row>
    <row r="25" spans="2:5" ht="18.75">
      <c r="B25" s="72" t="s">
        <v>583</v>
      </c>
      <c r="C25" s="72"/>
      <c r="D25" s="72"/>
      <c r="E25" s="72" t="s">
        <v>241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6"/>
  <sheetViews>
    <sheetView showZeros="0" view="pageBreakPreview" zoomScale="50" zoomScaleSheetLayoutView="50" zoomScalePageLayoutView="0" workbookViewId="0" topLeftCell="A1">
      <pane xSplit="5" ySplit="7" topLeftCell="F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40" t="s">
        <v>638</v>
      </c>
      <c r="P1" s="640"/>
      <c r="Q1" s="640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41"/>
      <c r="O2" s="641"/>
      <c r="P2" s="641"/>
      <c r="Q2" s="641"/>
    </row>
    <row r="3" spans="1:17" ht="49.5" customHeight="1">
      <c r="A3" s="77"/>
      <c r="B3" s="642" t="s">
        <v>378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78" t="s">
        <v>584</v>
      </c>
    </row>
    <row r="4" spans="1:17" ht="72" customHeight="1">
      <c r="A4" s="630"/>
      <c r="B4" s="632" t="s">
        <v>349</v>
      </c>
      <c r="C4" s="632" t="s">
        <v>124</v>
      </c>
      <c r="D4" s="633" t="s">
        <v>136</v>
      </c>
      <c r="E4" s="636" t="s">
        <v>123</v>
      </c>
      <c r="F4" s="639" t="s">
        <v>421</v>
      </c>
      <c r="G4" s="639"/>
      <c r="H4" s="639"/>
      <c r="I4" s="639"/>
      <c r="J4" s="639"/>
      <c r="K4" s="639" t="s">
        <v>585</v>
      </c>
      <c r="L4" s="639"/>
      <c r="M4" s="639"/>
      <c r="N4" s="639"/>
      <c r="O4" s="639"/>
      <c r="P4" s="639"/>
      <c r="Q4" s="631" t="s">
        <v>532</v>
      </c>
    </row>
    <row r="5" spans="1:17" ht="21" customHeight="1">
      <c r="A5" s="630"/>
      <c r="B5" s="632"/>
      <c r="C5" s="632"/>
      <c r="D5" s="634"/>
      <c r="E5" s="636"/>
      <c r="F5" s="639" t="s">
        <v>126</v>
      </c>
      <c r="G5" s="639" t="s">
        <v>586</v>
      </c>
      <c r="H5" s="631" t="s">
        <v>587</v>
      </c>
      <c r="I5" s="631"/>
      <c r="J5" s="631" t="s">
        <v>588</v>
      </c>
      <c r="K5" s="639" t="s">
        <v>126</v>
      </c>
      <c r="L5" s="637" t="s">
        <v>128</v>
      </c>
      <c r="M5" s="639" t="s">
        <v>586</v>
      </c>
      <c r="N5" s="631" t="s">
        <v>587</v>
      </c>
      <c r="O5" s="631"/>
      <c r="P5" s="631" t="s">
        <v>588</v>
      </c>
      <c r="Q5" s="631"/>
    </row>
    <row r="6" spans="1:17" ht="92.25" customHeight="1">
      <c r="A6" s="630"/>
      <c r="B6" s="632"/>
      <c r="C6" s="632"/>
      <c r="D6" s="635"/>
      <c r="E6" s="636"/>
      <c r="F6" s="639"/>
      <c r="G6" s="639"/>
      <c r="H6" s="79" t="s">
        <v>589</v>
      </c>
      <c r="I6" s="79" t="s">
        <v>590</v>
      </c>
      <c r="J6" s="631"/>
      <c r="K6" s="639"/>
      <c r="L6" s="638"/>
      <c r="M6" s="639"/>
      <c r="N6" s="79" t="s">
        <v>589</v>
      </c>
      <c r="O6" s="79" t="s">
        <v>590</v>
      </c>
      <c r="P6" s="631"/>
      <c r="Q6" s="631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592</v>
      </c>
      <c r="C8" s="197"/>
      <c r="D8" s="197"/>
      <c r="E8" s="198" t="s">
        <v>591</v>
      </c>
      <c r="F8" s="199">
        <f>F9</f>
        <v>19532654</v>
      </c>
      <c r="G8" s="199">
        <f aca="true" t="shared" si="0" ref="G8:P8">G9</f>
        <v>19532654</v>
      </c>
      <c r="H8" s="199">
        <f t="shared" si="0"/>
        <v>10909181</v>
      </c>
      <c r="I8" s="199">
        <f t="shared" si="0"/>
        <v>713693</v>
      </c>
      <c r="J8" s="199">
        <f t="shared" si="0"/>
        <v>0</v>
      </c>
      <c r="K8" s="199">
        <f t="shared" si="0"/>
        <v>2118910.51</v>
      </c>
      <c r="L8" s="199">
        <f t="shared" si="0"/>
        <v>2044978.51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1">F8+K8</f>
        <v>21651564.509999998</v>
      </c>
    </row>
    <row r="9" spans="1:17" s="91" customFormat="1" ht="19.5" customHeight="1">
      <c r="A9" s="87"/>
      <c r="B9" s="200" t="s">
        <v>350</v>
      </c>
      <c r="C9" s="200"/>
      <c r="D9" s="200"/>
      <c r="E9" s="213" t="s">
        <v>591</v>
      </c>
      <c r="F9" s="201">
        <f>F10+F13+F20+F25+F33+F38+F40+F42</f>
        <v>19532654</v>
      </c>
      <c r="G9" s="201">
        <f>G10+G13+G20+G25+G33+G38+G40+G42</f>
        <v>19532654</v>
      </c>
      <c r="H9" s="201">
        <f>H10+H13+H20+H25+H33+H38+H40+H42</f>
        <v>10909181</v>
      </c>
      <c r="I9" s="201">
        <f>I10+I13+I20+I25+I33+I38+I40+I42</f>
        <v>713693</v>
      </c>
      <c r="J9" s="201">
        <f>J10+J13+J20+J25+J33+J38+J40+J42</f>
        <v>0</v>
      </c>
      <c r="K9" s="201">
        <f aca="true" t="shared" si="2" ref="K9:P9">K10+K13+K20+K25+K33+K38+K40+K42+K29</f>
        <v>2118910.51</v>
      </c>
      <c r="L9" s="201">
        <f t="shared" si="2"/>
        <v>2044978.51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21651564.509999998</v>
      </c>
    </row>
    <row r="10" spans="1:17" s="91" customFormat="1" ht="19.5" customHeight="1">
      <c r="A10" s="87"/>
      <c r="B10" s="193" t="s">
        <v>334</v>
      </c>
      <c r="C10" s="88" t="s">
        <v>335</v>
      </c>
      <c r="D10" s="209" t="s">
        <v>334</v>
      </c>
      <c r="E10" s="89" t="s">
        <v>251</v>
      </c>
      <c r="F10" s="90">
        <f>F11+F12</f>
        <v>10711024</v>
      </c>
      <c r="G10" s="90">
        <f aca="true" t="shared" si="3" ref="G10:P10">G11+G12</f>
        <v>10711024</v>
      </c>
      <c r="H10" s="90">
        <f t="shared" si="3"/>
        <v>8058407</v>
      </c>
      <c r="I10" s="90">
        <f t="shared" si="3"/>
        <v>182108</v>
      </c>
      <c r="J10" s="90">
        <f t="shared" si="3"/>
        <v>0</v>
      </c>
      <c r="K10" s="90">
        <f t="shared" si="3"/>
        <v>229000</v>
      </c>
      <c r="L10" s="90">
        <f t="shared" si="3"/>
        <v>199000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10940024</v>
      </c>
    </row>
    <row r="11" spans="1:21" ht="100.5" customHeight="1">
      <c r="A11" s="92"/>
      <c r="B11" s="93" t="s">
        <v>106</v>
      </c>
      <c r="C11" s="93" t="s">
        <v>109</v>
      </c>
      <c r="D11" s="93" t="s">
        <v>593</v>
      </c>
      <c r="E11" s="202" t="s">
        <v>509</v>
      </c>
      <c r="F11" s="90">
        <v>10639731</v>
      </c>
      <c r="G11" s="431">
        <v>10639731</v>
      </c>
      <c r="H11" s="432">
        <v>8058407</v>
      </c>
      <c r="I11" s="94">
        <v>182108</v>
      </c>
      <c r="J11" s="94"/>
      <c r="K11" s="90">
        <v>30000</v>
      </c>
      <c r="L11" s="94">
        <v>0</v>
      </c>
      <c r="M11" s="94">
        <v>30000</v>
      </c>
      <c r="N11" s="94"/>
      <c r="O11" s="94"/>
      <c r="P11" s="94"/>
      <c r="Q11" s="85">
        <f t="shared" si="1"/>
        <v>10669731</v>
      </c>
      <c r="S11" s="299">
        <f>F10+F46+F76+F115+F127</f>
        <v>16743694</v>
      </c>
      <c r="T11" s="299">
        <f>H11+H47+H77+H116+H128</f>
        <v>12811268</v>
      </c>
      <c r="U11" s="299">
        <f>I11+I77+I128</f>
        <v>252103</v>
      </c>
    </row>
    <row r="12" spans="1:19" ht="30" customHeight="1">
      <c r="A12" s="92"/>
      <c r="B12" s="93" t="s">
        <v>75</v>
      </c>
      <c r="C12" s="340" t="s">
        <v>237</v>
      </c>
      <c r="D12" s="93" t="s">
        <v>602</v>
      </c>
      <c r="E12" s="202" t="s">
        <v>76</v>
      </c>
      <c r="F12" s="90">
        <v>71293</v>
      </c>
      <c r="G12" s="431">
        <v>71293</v>
      </c>
      <c r="H12" s="416"/>
      <c r="I12" s="417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270293</v>
      </c>
      <c r="S12" s="299"/>
    </row>
    <row r="13" spans="1:19" ht="21" customHeight="1">
      <c r="A13" s="92"/>
      <c r="B13" s="430" t="s">
        <v>334</v>
      </c>
      <c r="C13" s="429" t="s">
        <v>263</v>
      </c>
      <c r="D13" s="430" t="s">
        <v>334</v>
      </c>
      <c r="E13" s="312" t="s">
        <v>262</v>
      </c>
      <c r="F13" s="90">
        <f>F16+F18+F15</f>
        <v>2710153</v>
      </c>
      <c r="G13" s="90">
        <f>G16+G18+G15</f>
        <v>2710153</v>
      </c>
      <c r="H13" s="90">
        <f>H16+H18+H15</f>
        <v>1484900</v>
      </c>
      <c r="I13" s="415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2723153</v>
      </c>
      <c r="S13" s="95"/>
    </row>
    <row r="14" spans="1:19" ht="77.25" customHeight="1">
      <c r="A14" s="92"/>
      <c r="B14" s="595" t="s">
        <v>607</v>
      </c>
      <c r="C14" s="519" t="s">
        <v>606</v>
      </c>
      <c r="D14" s="315" t="s">
        <v>334</v>
      </c>
      <c r="E14" s="317" t="s">
        <v>608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6" t="s">
        <v>118</v>
      </c>
      <c r="C15" s="224" t="s">
        <v>119</v>
      </c>
      <c r="D15" s="224" t="s">
        <v>271</v>
      </c>
      <c r="E15" s="317" t="s">
        <v>131</v>
      </c>
      <c r="F15" s="90">
        <v>1940000</v>
      </c>
      <c r="G15" s="94">
        <v>1940000</v>
      </c>
      <c r="H15" s="94">
        <v>1484900</v>
      </c>
      <c r="I15" s="417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4" t="s">
        <v>351</v>
      </c>
      <c r="C16" s="314" t="s">
        <v>347</v>
      </c>
      <c r="D16" s="315" t="s">
        <v>334</v>
      </c>
      <c r="E16" s="316" t="s">
        <v>352</v>
      </c>
      <c r="F16" s="90">
        <f>F17</f>
        <v>10453</v>
      </c>
      <c r="G16" s="90">
        <f>G17</f>
        <v>10453</v>
      </c>
      <c r="H16" s="415">
        <f>H17</f>
        <v>0</v>
      </c>
      <c r="I16" s="415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10453</v>
      </c>
    </row>
    <row r="17" spans="1:17" ht="44.25" customHeight="1">
      <c r="A17" s="92"/>
      <c r="B17" s="226" t="s">
        <v>354</v>
      </c>
      <c r="C17" s="224" t="s">
        <v>348</v>
      </c>
      <c r="D17" s="224" t="s">
        <v>93</v>
      </c>
      <c r="E17" s="203" t="s">
        <v>353</v>
      </c>
      <c r="F17" s="97">
        <v>10453</v>
      </c>
      <c r="G17" s="98">
        <v>10453</v>
      </c>
      <c r="H17" s="415"/>
      <c r="I17" s="415"/>
      <c r="J17" s="94"/>
      <c r="K17" s="99"/>
      <c r="L17" s="99"/>
      <c r="M17" s="100"/>
      <c r="N17" s="100"/>
      <c r="O17" s="100"/>
      <c r="P17" s="100"/>
      <c r="Q17" s="85">
        <f t="shared" si="1"/>
        <v>10453</v>
      </c>
    </row>
    <row r="18" spans="1:17" ht="29.25" customHeight="1">
      <c r="A18" s="92"/>
      <c r="B18" s="226" t="s">
        <v>32</v>
      </c>
      <c r="C18" s="224" t="s">
        <v>33</v>
      </c>
      <c r="D18" s="315" t="s">
        <v>334</v>
      </c>
      <c r="E18" s="203" t="s">
        <v>616</v>
      </c>
      <c r="F18" s="97">
        <f>F19</f>
        <v>759700</v>
      </c>
      <c r="G18" s="97">
        <f aca="true" t="shared" si="6" ref="G18:P18">G19</f>
        <v>759700</v>
      </c>
      <c r="H18" s="418">
        <f t="shared" si="6"/>
        <v>0</v>
      </c>
      <c r="I18" s="418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6" t="s">
        <v>34</v>
      </c>
      <c r="C19" s="224" t="s">
        <v>35</v>
      </c>
      <c r="D19" s="315">
        <v>1090</v>
      </c>
      <c r="E19" s="203" t="s">
        <v>36</v>
      </c>
      <c r="F19" s="97">
        <v>759700</v>
      </c>
      <c r="G19" s="98">
        <v>759700</v>
      </c>
      <c r="H19" s="415"/>
      <c r="I19" s="415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334</v>
      </c>
      <c r="C20" s="328" t="s">
        <v>264</v>
      </c>
      <c r="D20" s="193" t="s">
        <v>334</v>
      </c>
      <c r="E20" s="329" t="s">
        <v>265</v>
      </c>
      <c r="F20" s="97">
        <f>F22+F21+F27</f>
        <v>4412415</v>
      </c>
      <c r="G20" s="97">
        <f aca="true" t="shared" si="7" ref="G20:P20">G22+G21+G27</f>
        <v>4412415</v>
      </c>
      <c r="H20" s="97">
        <f t="shared" si="7"/>
        <v>1365874</v>
      </c>
      <c r="I20" s="97">
        <f t="shared" si="7"/>
        <v>531585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4491315</v>
      </c>
    </row>
    <row r="21" spans="1:17" ht="78" customHeight="1">
      <c r="A21" s="92"/>
      <c r="B21" s="332" t="s">
        <v>337</v>
      </c>
      <c r="C21" s="224" t="s">
        <v>336</v>
      </c>
      <c r="D21" s="344" t="s">
        <v>596</v>
      </c>
      <c r="E21" s="203" t="s">
        <v>338</v>
      </c>
      <c r="F21" s="97">
        <v>165664</v>
      </c>
      <c r="G21" s="98">
        <v>165664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165664</v>
      </c>
    </row>
    <row r="22" spans="1:17" ht="18.75">
      <c r="A22" s="92"/>
      <c r="B22" s="226" t="s">
        <v>55</v>
      </c>
      <c r="C22" s="224" t="s">
        <v>510</v>
      </c>
      <c r="D22" s="224" t="s">
        <v>596</v>
      </c>
      <c r="E22" s="103" t="s">
        <v>56</v>
      </c>
      <c r="F22" s="97">
        <v>4146751</v>
      </c>
      <c r="G22" s="98">
        <v>4146751</v>
      </c>
      <c r="H22" s="98">
        <v>1365874</v>
      </c>
      <c r="I22" s="98">
        <v>531585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4225651</v>
      </c>
    </row>
    <row r="23" spans="1:17" ht="37.5" hidden="1">
      <c r="A23" s="92"/>
      <c r="B23" s="326">
        <v>100102</v>
      </c>
      <c r="C23" s="305" t="s">
        <v>594</v>
      </c>
      <c r="D23" s="305"/>
      <c r="E23" s="306" t="s">
        <v>595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7" t="s">
        <v>597</v>
      </c>
      <c r="D24" s="307"/>
      <c r="E24" s="308" t="s">
        <v>598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334</v>
      </c>
      <c r="C25" s="328" t="s">
        <v>57</v>
      </c>
      <c r="D25" s="209" t="s">
        <v>334</v>
      </c>
      <c r="E25" s="330" t="s">
        <v>58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77</v>
      </c>
      <c r="C26" s="224" t="s">
        <v>78</v>
      </c>
      <c r="D26" s="224" t="s">
        <v>597</v>
      </c>
      <c r="E26" s="103" t="s">
        <v>79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463</v>
      </c>
      <c r="C27" s="224" t="s">
        <v>464</v>
      </c>
      <c r="D27" s="347" t="s">
        <v>334</v>
      </c>
      <c r="E27" s="103" t="s">
        <v>465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6" t="s">
        <v>459</v>
      </c>
      <c r="C28" s="224" t="s">
        <v>460</v>
      </c>
      <c r="D28" s="224" t="s">
        <v>461</v>
      </c>
      <c r="E28" s="103" t="s">
        <v>462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334</v>
      </c>
      <c r="C29" s="328" t="s">
        <v>57</v>
      </c>
      <c r="D29" s="209" t="s">
        <v>334</v>
      </c>
      <c r="E29" s="330" t="s">
        <v>58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1754078.51</v>
      </c>
      <c r="L29" s="97">
        <f t="shared" si="9"/>
        <v>1754078.51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1754078.51</v>
      </c>
    </row>
    <row r="30" spans="1:17" ht="66.75" customHeight="1" hidden="1">
      <c r="A30" s="92"/>
      <c r="B30" s="224" t="s">
        <v>372</v>
      </c>
      <c r="C30" s="224" t="s">
        <v>373</v>
      </c>
      <c r="D30" s="224" t="s">
        <v>371</v>
      </c>
      <c r="E30" s="103" t="s">
        <v>374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11</v>
      </c>
      <c r="C31" s="224" t="s">
        <v>12</v>
      </c>
      <c r="D31" s="224" t="s">
        <v>371</v>
      </c>
      <c r="E31" s="103" t="s">
        <v>13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302</v>
      </c>
      <c r="C32" s="224" t="s">
        <v>303</v>
      </c>
      <c r="D32" s="224" t="s">
        <v>371</v>
      </c>
      <c r="E32" s="103" t="s">
        <v>304</v>
      </c>
      <c r="F32" s="97"/>
      <c r="G32" s="98"/>
      <c r="H32" s="98"/>
      <c r="I32" s="98"/>
      <c r="J32" s="98"/>
      <c r="K32" s="97">
        <v>1134078.51</v>
      </c>
      <c r="L32" s="97">
        <v>1134078.51</v>
      </c>
      <c r="M32" s="98"/>
      <c r="N32" s="98"/>
      <c r="O32" s="98"/>
      <c r="P32" s="98"/>
      <c r="Q32" s="85">
        <f t="shared" si="1"/>
        <v>1134078.51</v>
      </c>
    </row>
    <row r="33" spans="1:17" ht="37.5">
      <c r="A33" s="92"/>
      <c r="B33" s="209" t="s">
        <v>334</v>
      </c>
      <c r="C33" s="328" t="s">
        <v>252</v>
      </c>
      <c r="D33" s="331" t="s">
        <v>334</v>
      </c>
      <c r="E33" s="34" t="s">
        <v>59</v>
      </c>
      <c r="F33" s="97">
        <f>F34+F36</f>
        <v>1677062</v>
      </c>
      <c r="G33" s="97">
        <f aca="true" t="shared" si="10" ref="G33:P33">G35+G37</f>
        <v>1677062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1677062</v>
      </c>
    </row>
    <row r="34" spans="1:17" ht="37.5">
      <c r="A34" s="92"/>
      <c r="B34" s="332" t="s">
        <v>61</v>
      </c>
      <c r="C34" s="221" t="s">
        <v>60</v>
      </c>
      <c r="D34" s="315" t="s">
        <v>334</v>
      </c>
      <c r="E34" s="317" t="s">
        <v>62</v>
      </c>
      <c r="F34" s="97">
        <f>F35</f>
        <v>291900</v>
      </c>
      <c r="G34" s="97">
        <f aca="true" t="shared" si="11" ref="G34:P34">G35</f>
        <v>291900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291900</v>
      </c>
    </row>
    <row r="35" spans="1:17" ht="37.5">
      <c r="A35" s="92"/>
      <c r="B35" s="333" t="s">
        <v>63</v>
      </c>
      <c r="C35" s="334" t="s">
        <v>64</v>
      </c>
      <c r="D35" s="334" t="s">
        <v>355</v>
      </c>
      <c r="E35" s="335" t="s">
        <v>356</v>
      </c>
      <c r="F35" s="97">
        <v>291900</v>
      </c>
      <c r="G35" s="98">
        <v>291900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291900</v>
      </c>
    </row>
    <row r="36" spans="1:17" ht="37.5">
      <c r="A36" s="92"/>
      <c r="B36" s="346" t="s">
        <v>490</v>
      </c>
      <c r="C36" s="334" t="s">
        <v>491</v>
      </c>
      <c r="D36" s="347" t="s">
        <v>334</v>
      </c>
      <c r="E36" s="335" t="s">
        <v>492</v>
      </c>
      <c r="F36" s="97">
        <f aca="true" t="shared" si="12" ref="F36:P36">F37</f>
        <v>1385162</v>
      </c>
      <c r="G36" s="97">
        <f t="shared" si="12"/>
        <v>1385162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1385162</v>
      </c>
    </row>
    <row r="37" spans="1:17" ht="59.25" customHeight="1">
      <c r="A37" s="92"/>
      <c r="B37" s="336" t="s">
        <v>486</v>
      </c>
      <c r="C37" s="221" t="s">
        <v>487</v>
      </c>
      <c r="D37" s="337" t="s">
        <v>599</v>
      </c>
      <c r="E37" s="103" t="s">
        <v>488</v>
      </c>
      <c r="F37" s="97">
        <v>1385162</v>
      </c>
      <c r="G37" s="98">
        <v>1385162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1385162</v>
      </c>
    </row>
    <row r="38" spans="1:17" ht="39.75" customHeight="1">
      <c r="A38" s="92"/>
      <c r="B38" s="209" t="s">
        <v>334</v>
      </c>
      <c r="C38" s="338" t="s">
        <v>65</v>
      </c>
      <c r="D38" s="209" t="s">
        <v>334</v>
      </c>
      <c r="E38" s="34" t="s">
        <v>66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6" t="s">
        <v>67</v>
      </c>
      <c r="C39" s="221" t="s">
        <v>68</v>
      </c>
      <c r="D39" s="337" t="s">
        <v>600</v>
      </c>
      <c r="E39" s="103" t="s">
        <v>357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334</v>
      </c>
      <c r="C40" s="338" t="s">
        <v>69</v>
      </c>
      <c r="D40" s="209" t="s">
        <v>334</v>
      </c>
      <c r="E40" s="34" t="s">
        <v>70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6" t="s">
        <v>71</v>
      </c>
      <c r="C41" s="93" t="s">
        <v>72</v>
      </c>
      <c r="D41" s="93" t="s">
        <v>601</v>
      </c>
      <c r="E41" s="339" t="s">
        <v>73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334</v>
      </c>
      <c r="C42" s="341" t="s">
        <v>84</v>
      </c>
      <c r="D42" s="209" t="s">
        <v>334</v>
      </c>
      <c r="E42" s="342" t="s">
        <v>85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81</v>
      </c>
      <c r="C43" s="93" t="s">
        <v>82</v>
      </c>
      <c r="D43" s="93" t="s">
        <v>358</v>
      </c>
      <c r="E43" s="202" t="s">
        <v>83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104</v>
      </c>
      <c r="C44" s="205"/>
      <c r="D44" s="205"/>
      <c r="E44" s="198" t="s">
        <v>89</v>
      </c>
      <c r="F44" s="206">
        <f>F45</f>
        <v>41841362</v>
      </c>
      <c r="G44" s="206">
        <f aca="true" t="shared" si="16" ref="G44:P44">G45</f>
        <v>41841362</v>
      </c>
      <c r="H44" s="206">
        <f t="shared" si="16"/>
        <v>27496448</v>
      </c>
      <c r="I44" s="206">
        <f t="shared" si="16"/>
        <v>4379806</v>
      </c>
      <c r="J44" s="206">
        <f t="shared" si="16"/>
        <v>0</v>
      </c>
      <c r="K44" s="206">
        <f t="shared" si="16"/>
        <v>1940558.63</v>
      </c>
      <c r="L44" s="206">
        <f t="shared" si="16"/>
        <v>1113558.63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43781920.63</v>
      </c>
    </row>
    <row r="45" spans="1:17" ht="55.5" customHeight="1">
      <c r="A45" s="92"/>
      <c r="B45" s="200" t="s">
        <v>105</v>
      </c>
      <c r="C45" s="200"/>
      <c r="D45" s="200"/>
      <c r="E45" s="208" t="s">
        <v>89</v>
      </c>
      <c r="F45" s="212">
        <f>F46+F48+F60+F64+F69</f>
        <v>41841362</v>
      </c>
      <c r="G45" s="212">
        <f aca="true" t="shared" si="17" ref="G45:P45">G46+G48+G60+G64+G69</f>
        <v>41841362</v>
      </c>
      <c r="H45" s="212">
        <f t="shared" si="17"/>
        <v>27496448</v>
      </c>
      <c r="I45" s="212">
        <f t="shared" si="17"/>
        <v>4379806</v>
      </c>
      <c r="J45" s="212">
        <f t="shared" si="17"/>
        <v>0</v>
      </c>
      <c r="K45" s="212">
        <f t="shared" si="17"/>
        <v>1940558.63</v>
      </c>
      <c r="L45" s="212">
        <f t="shared" si="17"/>
        <v>1113558.63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43781920.63</v>
      </c>
    </row>
    <row r="46" spans="1:17" ht="34.5" customHeight="1">
      <c r="A46" s="92"/>
      <c r="B46" s="193" t="s">
        <v>334</v>
      </c>
      <c r="C46" s="88" t="s">
        <v>335</v>
      </c>
      <c r="D46" s="193" t="s">
        <v>334</v>
      </c>
      <c r="E46" s="89" t="s">
        <v>251</v>
      </c>
      <c r="F46" s="106">
        <f>F47</f>
        <v>455600</v>
      </c>
      <c r="G46" s="106">
        <f aca="true" t="shared" si="18" ref="G46:P46">G47</f>
        <v>455600</v>
      </c>
      <c r="H46" s="106">
        <f t="shared" si="18"/>
        <v>353392</v>
      </c>
      <c r="I46" s="420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455600</v>
      </c>
    </row>
    <row r="47" spans="1:17" ht="66" customHeight="1">
      <c r="A47" s="92"/>
      <c r="B47" s="93" t="s">
        <v>107</v>
      </c>
      <c r="C47" s="93" t="s">
        <v>108</v>
      </c>
      <c r="D47" s="93" t="s">
        <v>593</v>
      </c>
      <c r="E47" s="202" t="s">
        <v>110</v>
      </c>
      <c r="F47" s="106">
        <v>455600</v>
      </c>
      <c r="G47" s="99">
        <v>455600</v>
      </c>
      <c r="H47" s="99">
        <v>353392</v>
      </c>
      <c r="I47" s="414"/>
      <c r="J47" s="106"/>
      <c r="K47" s="99"/>
      <c r="L47" s="99"/>
      <c r="M47" s="99"/>
      <c r="N47" s="99"/>
      <c r="O47" s="99"/>
      <c r="P47" s="99"/>
      <c r="Q47" s="85">
        <f t="shared" si="1"/>
        <v>455600</v>
      </c>
    </row>
    <row r="48" spans="1:17" ht="27" customHeight="1">
      <c r="A48" s="92"/>
      <c r="B48" s="193" t="s">
        <v>334</v>
      </c>
      <c r="C48" s="88" t="s">
        <v>269</v>
      </c>
      <c r="D48" s="193" t="s">
        <v>334</v>
      </c>
      <c r="E48" s="89" t="s">
        <v>270</v>
      </c>
      <c r="F48" s="106">
        <f>F49+F50+F55+F56+F57</f>
        <v>39618807</v>
      </c>
      <c r="G48" s="106">
        <f>G49+G50+G55+G56+G57</f>
        <v>39618807</v>
      </c>
      <c r="H48" s="106">
        <f>H49+H50+H55+H56+H57</f>
        <v>26220637</v>
      </c>
      <c r="I48" s="106">
        <f>I49+I50+I55+I56+I57</f>
        <v>4086172</v>
      </c>
      <c r="J48" s="106">
        <f>J49+J50+J55+J56+J57</f>
        <v>0</v>
      </c>
      <c r="K48" s="106">
        <f aca="true" t="shared" si="19" ref="K48:P48">K49+K50+K55+K56+K57+K72</f>
        <v>1940558.63</v>
      </c>
      <c r="L48" s="106">
        <f t="shared" si="19"/>
        <v>1113558.63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41559365.63</v>
      </c>
    </row>
    <row r="49" spans="1:17" ht="33.75" customHeight="1">
      <c r="A49" s="92"/>
      <c r="B49" s="224" t="s">
        <v>222</v>
      </c>
      <c r="C49" s="224" t="s">
        <v>99</v>
      </c>
      <c r="D49" s="224" t="s">
        <v>90</v>
      </c>
      <c r="E49" s="103" t="s">
        <v>223</v>
      </c>
      <c r="F49" s="97">
        <v>6080891</v>
      </c>
      <c r="G49" s="98">
        <v>6080891</v>
      </c>
      <c r="H49" s="98">
        <v>3702388</v>
      </c>
      <c r="I49" s="98">
        <v>775336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6380891</v>
      </c>
    </row>
    <row r="50" spans="1:17" ht="96" customHeight="1">
      <c r="A50" s="92"/>
      <c r="B50" s="224" t="s">
        <v>224</v>
      </c>
      <c r="C50" s="224" t="s">
        <v>271</v>
      </c>
      <c r="D50" s="224" t="s">
        <v>91</v>
      </c>
      <c r="E50" s="103" t="s">
        <v>361</v>
      </c>
      <c r="F50" s="97">
        <v>28955800</v>
      </c>
      <c r="G50" s="98">
        <v>28955800</v>
      </c>
      <c r="H50" s="98">
        <v>19187584</v>
      </c>
      <c r="I50" s="98">
        <v>3102302</v>
      </c>
      <c r="J50" s="107"/>
      <c r="K50" s="97">
        <v>1230338</v>
      </c>
      <c r="L50" s="97">
        <v>748338</v>
      </c>
      <c r="M50" s="98">
        <v>482000</v>
      </c>
      <c r="N50" s="108"/>
      <c r="O50" s="108"/>
      <c r="P50" s="98"/>
      <c r="Q50" s="85">
        <f t="shared" si="1"/>
        <v>30186138</v>
      </c>
    </row>
    <row r="51" spans="1:17" ht="132.75" customHeight="1">
      <c r="A51" s="92"/>
      <c r="B51" s="311" t="s">
        <v>224</v>
      </c>
      <c r="C51" s="311" t="s">
        <v>271</v>
      </c>
      <c r="D51" s="311" t="s">
        <v>91</v>
      </c>
      <c r="E51" s="109" t="s">
        <v>362</v>
      </c>
      <c r="F51" s="110">
        <v>13403700</v>
      </c>
      <c r="G51" s="110">
        <v>13403700</v>
      </c>
      <c r="H51" s="110">
        <v>10986600</v>
      </c>
      <c r="I51" s="421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1" t="s">
        <v>224</v>
      </c>
      <c r="C52" s="311" t="s">
        <v>271</v>
      </c>
      <c r="D52" s="311" t="s">
        <v>91</v>
      </c>
      <c r="E52" s="109" t="s">
        <v>208</v>
      </c>
      <c r="F52" s="110">
        <v>326031</v>
      </c>
      <c r="G52" s="110">
        <v>326031</v>
      </c>
      <c r="H52" s="110">
        <v>259800</v>
      </c>
      <c r="I52" s="421"/>
      <c r="J52" s="110"/>
      <c r="K52" s="549">
        <v>45212</v>
      </c>
      <c r="L52" s="549">
        <v>45212</v>
      </c>
      <c r="M52" s="98"/>
      <c r="N52" s="108"/>
      <c r="O52" s="108"/>
      <c r="P52" s="100"/>
      <c r="Q52" s="85">
        <f>F52+K52</f>
        <v>371243</v>
      </c>
    </row>
    <row r="53" spans="1:17" ht="194.25" customHeight="1">
      <c r="A53" s="92"/>
      <c r="B53" s="311" t="s">
        <v>224</v>
      </c>
      <c r="C53" s="311" t="s">
        <v>271</v>
      </c>
      <c r="D53" s="311" t="s">
        <v>91</v>
      </c>
      <c r="E53" s="109" t="s">
        <v>212</v>
      </c>
      <c r="F53" s="110">
        <v>1865700</v>
      </c>
      <c r="G53" s="110">
        <v>1865700</v>
      </c>
      <c r="H53" s="110">
        <v>1369188</v>
      </c>
      <c r="I53" s="421">
        <v>192394</v>
      </c>
      <c r="J53" s="110"/>
      <c r="K53" s="97"/>
      <c r="L53" s="97"/>
      <c r="M53" s="98"/>
      <c r="N53" s="108"/>
      <c r="O53" s="108"/>
      <c r="P53" s="100"/>
      <c r="Q53" s="85">
        <f>F53+K53</f>
        <v>1865700</v>
      </c>
    </row>
    <row r="54" spans="1:17" ht="194.25" customHeight="1">
      <c r="A54" s="92"/>
      <c r="B54" s="311" t="s">
        <v>224</v>
      </c>
      <c r="C54" s="311" t="s">
        <v>271</v>
      </c>
      <c r="D54" s="311" t="s">
        <v>91</v>
      </c>
      <c r="E54" s="109" t="s">
        <v>211</v>
      </c>
      <c r="F54" s="110">
        <v>1061600</v>
      </c>
      <c r="G54" s="110">
        <v>1061600</v>
      </c>
      <c r="H54" s="110">
        <v>886000</v>
      </c>
      <c r="I54" s="421"/>
      <c r="J54" s="110"/>
      <c r="K54" s="97"/>
      <c r="L54" s="97"/>
      <c r="M54" s="98"/>
      <c r="N54" s="108"/>
      <c r="O54" s="108"/>
      <c r="P54" s="100"/>
      <c r="Q54" s="85">
        <f>F54+K54</f>
        <v>1061600</v>
      </c>
    </row>
    <row r="55" spans="1:17" ht="57.75" customHeight="1">
      <c r="A55" s="92"/>
      <c r="B55" s="224" t="s">
        <v>225</v>
      </c>
      <c r="C55" s="224" t="s">
        <v>346</v>
      </c>
      <c r="D55" s="224" t="s">
        <v>102</v>
      </c>
      <c r="E55" s="203" t="s">
        <v>386</v>
      </c>
      <c r="F55" s="97">
        <v>2728378</v>
      </c>
      <c r="G55" s="98">
        <v>2728378</v>
      </c>
      <c r="H55" s="98">
        <v>1921270</v>
      </c>
      <c r="I55" s="98">
        <v>145425</v>
      </c>
      <c r="J55" s="107"/>
      <c r="K55" s="97">
        <v>63300</v>
      </c>
      <c r="L55" s="97">
        <v>18300</v>
      </c>
      <c r="M55" s="98">
        <v>25000</v>
      </c>
      <c r="N55" s="108"/>
      <c r="O55" s="108"/>
      <c r="P55" s="100">
        <v>20000</v>
      </c>
      <c r="Q55" s="85">
        <f aca="true" t="shared" si="20" ref="Q55:Q88">F55+K55</f>
        <v>2791678</v>
      </c>
    </row>
    <row r="56" spans="1:17" ht="44.25" customHeight="1">
      <c r="A56" s="92"/>
      <c r="B56" s="224" t="s">
        <v>226</v>
      </c>
      <c r="C56" s="224" t="s">
        <v>229</v>
      </c>
      <c r="D56" s="224" t="s">
        <v>92</v>
      </c>
      <c r="E56" s="203" t="s">
        <v>227</v>
      </c>
      <c r="F56" s="97">
        <v>306100</v>
      </c>
      <c r="G56" s="98">
        <v>306100</v>
      </c>
      <c r="H56" s="98">
        <v>237135</v>
      </c>
      <c r="I56" s="419"/>
      <c r="J56" s="99"/>
      <c r="K56" s="97"/>
      <c r="L56" s="97"/>
      <c r="M56" s="108"/>
      <c r="N56" s="108"/>
      <c r="O56" s="108"/>
      <c r="P56" s="100"/>
      <c r="Q56" s="85">
        <f t="shared" si="20"/>
        <v>306100</v>
      </c>
    </row>
    <row r="57" spans="1:17" s="113" customFormat="1" ht="41.25" customHeight="1">
      <c r="A57" s="111"/>
      <c r="B57" s="226" t="s">
        <v>228</v>
      </c>
      <c r="C57" s="226" t="s">
        <v>230</v>
      </c>
      <c r="D57" s="224" t="s">
        <v>334</v>
      </c>
      <c r="E57" s="211" t="s">
        <v>231</v>
      </c>
      <c r="F57" s="97">
        <f>F58+F59</f>
        <v>1547638</v>
      </c>
      <c r="G57" s="97">
        <f>G58+G59</f>
        <v>1547638</v>
      </c>
      <c r="H57" s="97">
        <f>H58+H59</f>
        <v>1172260</v>
      </c>
      <c r="I57" s="97">
        <f>I58+I59</f>
        <v>63109</v>
      </c>
      <c r="J57" s="97">
        <f aca="true" t="shared" si="21" ref="J57:P57">J58+J59</f>
        <v>0</v>
      </c>
      <c r="K57" s="97">
        <f t="shared" si="21"/>
        <v>0</v>
      </c>
      <c r="L57" s="97"/>
      <c r="M57" s="97">
        <f t="shared" si="21"/>
        <v>0</v>
      </c>
      <c r="N57" s="97">
        <f t="shared" si="21"/>
        <v>0</v>
      </c>
      <c r="O57" s="97">
        <f t="shared" si="21"/>
        <v>0</v>
      </c>
      <c r="P57" s="97">
        <f t="shared" si="21"/>
        <v>0</v>
      </c>
      <c r="Q57" s="85">
        <f t="shared" si="20"/>
        <v>1547638</v>
      </c>
    </row>
    <row r="58" spans="1:17" s="113" customFormat="1" ht="41.25" customHeight="1">
      <c r="A58" s="111"/>
      <c r="B58" s="226" t="s">
        <v>560</v>
      </c>
      <c r="C58" s="343" t="s">
        <v>559</v>
      </c>
      <c r="D58" s="226" t="s">
        <v>92</v>
      </c>
      <c r="E58" s="317" t="s">
        <v>561</v>
      </c>
      <c r="F58" s="97">
        <v>1540398</v>
      </c>
      <c r="G58" s="98">
        <v>1540398</v>
      </c>
      <c r="H58" s="98">
        <v>1172260</v>
      </c>
      <c r="I58" s="98">
        <v>63109</v>
      </c>
      <c r="J58" s="112"/>
      <c r="K58" s="106"/>
      <c r="L58" s="106"/>
      <c r="M58" s="99"/>
      <c r="N58" s="99"/>
      <c r="O58" s="99"/>
      <c r="P58" s="99"/>
      <c r="Q58" s="85">
        <f t="shared" si="20"/>
        <v>1540398</v>
      </c>
    </row>
    <row r="59" spans="1:17" s="113" customFormat="1" ht="41.25" customHeight="1">
      <c r="A59" s="111"/>
      <c r="B59" s="226" t="s">
        <v>363</v>
      </c>
      <c r="C59" s="343" t="s">
        <v>364</v>
      </c>
      <c r="D59" s="226" t="s">
        <v>92</v>
      </c>
      <c r="E59" s="317" t="s">
        <v>366</v>
      </c>
      <c r="F59" s="97">
        <v>7240</v>
      </c>
      <c r="G59" s="98">
        <v>7240</v>
      </c>
      <c r="H59" s="419"/>
      <c r="I59" s="419"/>
      <c r="J59" s="112"/>
      <c r="K59" s="106"/>
      <c r="L59" s="106"/>
      <c r="M59" s="99"/>
      <c r="N59" s="99"/>
      <c r="O59" s="99"/>
      <c r="P59" s="99"/>
      <c r="Q59" s="85">
        <f t="shared" si="20"/>
        <v>7240</v>
      </c>
    </row>
    <row r="60" spans="1:17" ht="30" customHeight="1">
      <c r="A60" s="92"/>
      <c r="B60" s="193" t="s">
        <v>334</v>
      </c>
      <c r="C60" s="210" t="s">
        <v>263</v>
      </c>
      <c r="D60" s="209" t="s">
        <v>334</v>
      </c>
      <c r="E60" s="325" t="s">
        <v>262</v>
      </c>
      <c r="F60" s="97">
        <f>F61+F63</f>
        <v>113315</v>
      </c>
      <c r="G60" s="97">
        <f aca="true" t="shared" si="22" ref="G60:P60">G61+G63</f>
        <v>113315</v>
      </c>
      <c r="H60" s="418">
        <f t="shared" si="22"/>
        <v>0</v>
      </c>
      <c r="I60" s="418">
        <f t="shared" si="22"/>
        <v>0</v>
      </c>
      <c r="J60" s="97">
        <f t="shared" si="22"/>
        <v>0</v>
      </c>
      <c r="K60" s="97">
        <f t="shared" si="22"/>
        <v>0</v>
      </c>
      <c r="L60" s="97"/>
      <c r="M60" s="97">
        <f t="shared" si="22"/>
        <v>0</v>
      </c>
      <c r="N60" s="97">
        <f t="shared" si="22"/>
        <v>0</v>
      </c>
      <c r="O60" s="97">
        <f t="shared" si="22"/>
        <v>0</v>
      </c>
      <c r="P60" s="97">
        <f t="shared" si="22"/>
        <v>0</v>
      </c>
      <c r="Q60" s="85">
        <f t="shared" si="20"/>
        <v>113315</v>
      </c>
    </row>
    <row r="61" spans="1:17" ht="42.75" customHeight="1">
      <c r="A61" s="92"/>
      <c r="B61" s="226" t="s">
        <v>609</v>
      </c>
      <c r="C61" s="224" t="s">
        <v>329</v>
      </c>
      <c r="D61" s="224" t="s">
        <v>334</v>
      </c>
      <c r="E61" s="203" t="s">
        <v>610</v>
      </c>
      <c r="F61" s="97">
        <f>F62</f>
        <v>53815</v>
      </c>
      <c r="G61" s="97">
        <f aca="true" t="shared" si="23" ref="G61:P61">G62</f>
        <v>53815</v>
      </c>
      <c r="H61" s="418">
        <f t="shared" si="23"/>
        <v>0</v>
      </c>
      <c r="I61" s="418">
        <f t="shared" si="23"/>
        <v>0</v>
      </c>
      <c r="J61" s="97">
        <f t="shared" si="23"/>
        <v>0</v>
      </c>
      <c r="K61" s="97">
        <f t="shared" si="23"/>
        <v>0</v>
      </c>
      <c r="L61" s="97"/>
      <c r="M61" s="97">
        <f t="shared" si="23"/>
        <v>0</v>
      </c>
      <c r="N61" s="97">
        <f t="shared" si="23"/>
        <v>0</v>
      </c>
      <c r="O61" s="97">
        <f t="shared" si="23"/>
        <v>0</v>
      </c>
      <c r="P61" s="97">
        <f t="shared" si="23"/>
        <v>0</v>
      </c>
      <c r="Q61" s="85">
        <f t="shared" si="20"/>
        <v>53815</v>
      </c>
    </row>
    <row r="62" spans="1:17" ht="59.25" customHeight="1">
      <c r="A62" s="92"/>
      <c r="B62" s="226" t="s">
        <v>611</v>
      </c>
      <c r="C62" s="224" t="s">
        <v>612</v>
      </c>
      <c r="D62" s="224" t="s">
        <v>93</v>
      </c>
      <c r="E62" s="317" t="s">
        <v>613</v>
      </c>
      <c r="F62" s="97">
        <v>53815</v>
      </c>
      <c r="G62" s="98">
        <v>53815</v>
      </c>
      <c r="H62" s="414"/>
      <c r="I62" s="414"/>
      <c r="J62" s="99"/>
      <c r="K62" s="99"/>
      <c r="L62" s="99"/>
      <c r="M62" s="100"/>
      <c r="N62" s="100"/>
      <c r="O62" s="100"/>
      <c r="P62" s="100"/>
      <c r="Q62" s="85">
        <f t="shared" si="20"/>
        <v>53815</v>
      </c>
    </row>
    <row r="63" spans="1:18" ht="94.5" customHeight="1">
      <c r="A63" s="92"/>
      <c r="B63" s="318" t="s">
        <v>614</v>
      </c>
      <c r="C63" s="318" t="s">
        <v>272</v>
      </c>
      <c r="D63" s="318" t="s">
        <v>93</v>
      </c>
      <c r="E63" s="319" t="s">
        <v>398</v>
      </c>
      <c r="F63" s="97">
        <v>59500</v>
      </c>
      <c r="G63" s="433">
        <v>59500</v>
      </c>
      <c r="H63" s="419"/>
      <c r="I63" s="419"/>
      <c r="J63" s="98"/>
      <c r="K63" s="97"/>
      <c r="L63" s="97"/>
      <c r="M63" s="98"/>
      <c r="N63" s="98"/>
      <c r="O63" s="98"/>
      <c r="P63" s="98"/>
      <c r="Q63" s="85">
        <f t="shared" si="20"/>
        <v>59500</v>
      </c>
      <c r="R63" s="115"/>
    </row>
    <row r="64" spans="1:18" ht="30" customHeight="1">
      <c r="A64" s="92"/>
      <c r="B64" s="193" t="s">
        <v>334</v>
      </c>
      <c r="C64" s="88" t="s">
        <v>276</v>
      </c>
      <c r="D64" s="193" t="s">
        <v>334</v>
      </c>
      <c r="E64" s="89" t="s">
        <v>282</v>
      </c>
      <c r="F64" s="97">
        <f>F65+F67</f>
        <v>1653640</v>
      </c>
      <c r="G64" s="97">
        <f aca="true" t="shared" si="24" ref="G64:P64">G65+G67</f>
        <v>1653640</v>
      </c>
      <c r="H64" s="97">
        <f t="shared" si="24"/>
        <v>922419</v>
      </c>
      <c r="I64" s="97">
        <f t="shared" si="24"/>
        <v>293634</v>
      </c>
      <c r="J64" s="97">
        <f t="shared" si="24"/>
        <v>0</v>
      </c>
      <c r="K64" s="97">
        <f t="shared" si="24"/>
        <v>0</v>
      </c>
      <c r="L64" s="97"/>
      <c r="M64" s="97">
        <f t="shared" si="24"/>
        <v>0</v>
      </c>
      <c r="N64" s="97">
        <f t="shared" si="24"/>
        <v>0</v>
      </c>
      <c r="O64" s="97">
        <f t="shared" si="24"/>
        <v>0</v>
      </c>
      <c r="P64" s="97">
        <f t="shared" si="24"/>
        <v>0</v>
      </c>
      <c r="Q64" s="85">
        <f t="shared" si="20"/>
        <v>1653640</v>
      </c>
      <c r="R64" s="115"/>
    </row>
    <row r="65" spans="1:17" ht="27" customHeight="1">
      <c r="A65" s="92"/>
      <c r="B65" s="314" t="s">
        <v>51</v>
      </c>
      <c r="C65" s="314" t="s">
        <v>274</v>
      </c>
      <c r="D65" s="315" t="s">
        <v>334</v>
      </c>
      <c r="E65" s="316" t="s">
        <v>399</v>
      </c>
      <c r="F65" s="97">
        <f>F66</f>
        <v>85400</v>
      </c>
      <c r="G65" s="97">
        <f aca="true" t="shared" si="25" ref="G65:P65">G66</f>
        <v>85400</v>
      </c>
      <c r="H65" s="418">
        <f t="shared" si="25"/>
        <v>0</v>
      </c>
      <c r="I65" s="418">
        <f t="shared" si="25"/>
        <v>0</v>
      </c>
      <c r="J65" s="97">
        <f t="shared" si="25"/>
        <v>0</v>
      </c>
      <c r="K65" s="97">
        <f t="shared" si="25"/>
        <v>0</v>
      </c>
      <c r="L65" s="97"/>
      <c r="M65" s="97">
        <f t="shared" si="25"/>
        <v>0</v>
      </c>
      <c r="N65" s="97">
        <f t="shared" si="25"/>
        <v>0</v>
      </c>
      <c r="O65" s="97">
        <f t="shared" si="25"/>
        <v>0</v>
      </c>
      <c r="P65" s="97">
        <f t="shared" si="25"/>
        <v>0</v>
      </c>
      <c r="Q65" s="85">
        <f t="shared" si="20"/>
        <v>85400</v>
      </c>
    </row>
    <row r="66" spans="1:17" s="86" customFormat="1" ht="37.5">
      <c r="A66" s="116"/>
      <c r="B66" s="224" t="s">
        <v>52</v>
      </c>
      <c r="C66" s="224" t="s">
        <v>275</v>
      </c>
      <c r="D66" s="224" t="s">
        <v>94</v>
      </c>
      <c r="E66" s="203" t="s">
        <v>400</v>
      </c>
      <c r="F66" s="97">
        <v>85400</v>
      </c>
      <c r="G66" s="98">
        <v>85400</v>
      </c>
      <c r="H66" s="419">
        <v>0</v>
      </c>
      <c r="I66" s="419">
        <v>0</v>
      </c>
      <c r="J66" s="90">
        <v>0</v>
      </c>
      <c r="K66" s="90"/>
      <c r="L66" s="90"/>
      <c r="M66" s="90"/>
      <c r="N66" s="90"/>
      <c r="O66" s="90"/>
      <c r="P66" s="90"/>
      <c r="Q66" s="85">
        <f t="shared" si="20"/>
        <v>85400</v>
      </c>
    </row>
    <row r="67" spans="1:17" s="86" customFormat="1" ht="36.75" customHeight="1">
      <c r="A67" s="116"/>
      <c r="B67" s="224" t="s">
        <v>53</v>
      </c>
      <c r="C67" s="224" t="s">
        <v>248</v>
      </c>
      <c r="D67" s="315" t="s">
        <v>334</v>
      </c>
      <c r="E67" s="317" t="s">
        <v>240</v>
      </c>
      <c r="F67" s="97">
        <f>F68</f>
        <v>1568240</v>
      </c>
      <c r="G67" s="97">
        <f>G68</f>
        <v>1568240</v>
      </c>
      <c r="H67" s="97">
        <f>H68</f>
        <v>922419</v>
      </c>
      <c r="I67" s="97">
        <f>I68</f>
        <v>293634</v>
      </c>
      <c r="J67" s="97">
        <f aca="true" t="shared" si="26" ref="J67:P67">J68</f>
        <v>0</v>
      </c>
      <c r="K67" s="97">
        <f t="shared" si="26"/>
        <v>0</v>
      </c>
      <c r="L67" s="97"/>
      <c r="M67" s="97">
        <f t="shared" si="26"/>
        <v>0</v>
      </c>
      <c r="N67" s="97">
        <f t="shared" si="26"/>
        <v>0</v>
      </c>
      <c r="O67" s="97">
        <f t="shared" si="26"/>
        <v>0</v>
      </c>
      <c r="P67" s="97">
        <f t="shared" si="26"/>
        <v>0</v>
      </c>
      <c r="Q67" s="85">
        <f t="shared" si="20"/>
        <v>1568240</v>
      </c>
    </row>
    <row r="68" spans="1:17" s="118" customFormat="1" ht="56.25">
      <c r="A68" s="117"/>
      <c r="B68" s="93" t="s">
        <v>54</v>
      </c>
      <c r="C68" s="93" t="s">
        <v>249</v>
      </c>
      <c r="D68" s="93" t="s">
        <v>94</v>
      </c>
      <c r="E68" s="327" t="s">
        <v>401</v>
      </c>
      <c r="F68" s="97">
        <v>1568240</v>
      </c>
      <c r="G68" s="98">
        <v>1568240</v>
      </c>
      <c r="H68" s="98">
        <v>922419</v>
      </c>
      <c r="I68" s="98">
        <v>293634</v>
      </c>
      <c r="J68" s="100">
        <v>0</v>
      </c>
      <c r="K68" s="106"/>
      <c r="L68" s="106"/>
      <c r="M68" s="100"/>
      <c r="N68" s="100"/>
      <c r="O68" s="100"/>
      <c r="P68" s="100"/>
      <c r="Q68" s="85">
        <f t="shared" si="20"/>
        <v>1568240</v>
      </c>
    </row>
    <row r="69" spans="1:17" s="118" customFormat="1" ht="18.75" hidden="1">
      <c r="A69" s="117"/>
      <c r="B69" s="193" t="s">
        <v>334</v>
      </c>
      <c r="C69" s="328" t="s">
        <v>57</v>
      </c>
      <c r="D69" s="209" t="s">
        <v>334</v>
      </c>
      <c r="E69" s="330" t="s">
        <v>58</v>
      </c>
      <c r="F69" s="418">
        <f>F70</f>
        <v>0</v>
      </c>
      <c r="G69" s="418">
        <f aca="true" t="shared" si="27" ref="G69:P69">G70</f>
        <v>0</v>
      </c>
      <c r="H69" s="418">
        <f t="shared" si="27"/>
        <v>0</v>
      </c>
      <c r="I69" s="418">
        <f t="shared" si="27"/>
        <v>0</v>
      </c>
      <c r="J69" s="97">
        <f t="shared" si="27"/>
        <v>0</v>
      </c>
      <c r="K69" s="97">
        <f t="shared" si="27"/>
        <v>0</v>
      </c>
      <c r="L69" s="97"/>
      <c r="M69" s="97">
        <f t="shared" si="27"/>
        <v>0</v>
      </c>
      <c r="N69" s="97">
        <f t="shared" si="27"/>
        <v>0</v>
      </c>
      <c r="O69" s="97">
        <f t="shared" si="27"/>
        <v>0</v>
      </c>
      <c r="P69" s="97">
        <f t="shared" si="27"/>
        <v>0</v>
      </c>
      <c r="Q69" s="85">
        <f t="shared" si="20"/>
        <v>0</v>
      </c>
    </row>
    <row r="70" spans="1:17" s="118" customFormat="1" ht="37.5" hidden="1">
      <c r="A70" s="117"/>
      <c r="B70" s="344" t="s">
        <v>483</v>
      </c>
      <c r="C70" s="224" t="s">
        <v>482</v>
      </c>
      <c r="D70" s="323" t="s">
        <v>334</v>
      </c>
      <c r="E70" s="103" t="s">
        <v>484</v>
      </c>
      <c r="F70" s="418">
        <f>F71</f>
        <v>0</v>
      </c>
      <c r="G70" s="418">
        <f aca="true" t="shared" si="28" ref="G70:P70">G71</f>
        <v>0</v>
      </c>
      <c r="H70" s="418">
        <f t="shared" si="28"/>
        <v>0</v>
      </c>
      <c r="I70" s="418">
        <f t="shared" si="28"/>
        <v>0</v>
      </c>
      <c r="J70" s="97">
        <f t="shared" si="28"/>
        <v>0</v>
      </c>
      <c r="K70" s="97">
        <f t="shared" si="28"/>
        <v>0</v>
      </c>
      <c r="L70" s="97"/>
      <c r="M70" s="97">
        <f t="shared" si="28"/>
        <v>0</v>
      </c>
      <c r="N70" s="97">
        <f t="shared" si="28"/>
        <v>0</v>
      </c>
      <c r="O70" s="97">
        <f t="shared" si="28"/>
        <v>0</v>
      </c>
      <c r="P70" s="97">
        <f t="shared" si="28"/>
        <v>0</v>
      </c>
      <c r="Q70" s="85">
        <f t="shared" si="20"/>
        <v>0</v>
      </c>
    </row>
    <row r="71" spans="1:17" s="118" customFormat="1" ht="37.5" hidden="1">
      <c r="A71" s="117"/>
      <c r="B71" s="224" t="s">
        <v>480</v>
      </c>
      <c r="C71" s="224" t="s">
        <v>481</v>
      </c>
      <c r="D71" s="224" t="s">
        <v>597</v>
      </c>
      <c r="E71" s="103" t="s">
        <v>485</v>
      </c>
      <c r="F71" s="418"/>
      <c r="G71" s="419"/>
      <c r="H71" s="419"/>
      <c r="I71" s="419"/>
      <c r="J71" s="100"/>
      <c r="K71" s="106"/>
      <c r="L71" s="106"/>
      <c r="M71" s="100"/>
      <c r="N71" s="100"/>
      <c r="O71" s="100"/>
      <c r="P71" s="100"/>
      <c r="Q71" s="85">
        <f t="shared" si="20"/>
        <v>0</v>
      </c>
    </row>
    <row r="72" spans="1:17" s="118" customFormat="1" ht="18.75">
      <c r="A72" s="117"/>
      <c r="B72" s="193" t="s">
        <v>334</v>
      </c>
      <c r="C72" s="328" t="s">
        <v>57</v>
      </c>
      <c r="D72" s="209" t="s">
        <v>334</v>
      </c>
      <c r="E72" s="330" t="s">
        <v>58</v>
      </c>
      <c r="F72" s="418"/>
      <c r="G72" s="419"/>
      <c r="H72" s="419"/>
      <c r="I72" s="419"/>
      <c r="J72" s="100"/>
      <c r="K72" s="106">
        <f aca="true" t="shared" si="29" ref="K72:P72">K73</f>
        <v>346920.63</v>
      </c>
      <c r="L72" s="106">
        <f t="shared" si="29"/>
        <v>346920.63</v>
      </c>
      <c r="M72" s="106">
        <f t="shared" si="29"/>
        <v>0</v>
      </c>
      <c r="N72" s="106">
        <f t="shared" si="29"/>
        <v>0</v>
      </c>
      <c r="O72" s="106">
        <f t="shared" si="29"/>
        <v>0</v>
      </c>
      <c r="P72" s="106">
        <f t="shared" si="29"/>
        <v>0</v>
      </c>
      <c r="Q72" s="85">
        <f t="shared" si="20"/>
        <v>346920.63</v>
      </c>
    </row>
    <row r="73" spans="1:17" s="118" customFormat="1" ht="56.25">
      <c r="A73" s="117"/>
      <c r="B73" s="224" t="s">
        <v>305</v>
      </c>
      <c r="C73" s="224" t="s">
        <v>303</v>
      </c>
      <c r="D73" s="224" t="s">
        <v>371</v>
      </c>
      <c r="E73" s="103" t="s">
        <v>304</v>
      </c>
      <c r="F73" s="418"/>
      <c r="G73" s="419"/>
      <c r="H73" s="419"/>
      <c r="I73" s="419"/>
      <c r="J73" s="100"/>
      <c r="K73" s="106">
        <v>346920.63</v>
      </c>
      <c r="L73" s="99">
        <v>346920.63</v>
      </c>
      <c r="M73" s="100"/>
      <c r="N73" s="100"/>
      <c r="O73" s="100"/>
      <c r="P73" s="100"/>
      <c r="Q73" s="85">
        <f t="shared" si="20"/>
        <v>346920.63</v>
      </c>
    </row>
    <row r="74" spans="1:17" s="118" customFormat="1" ht="83.25" customHeight="1">
      <c r="A74" s="117"/>
      <c r="B74" s="207" t="s">
        <v>617</v>
      </c>
      <c r="C74" s="207"/>
      <c r="D74" s="207"/>
      <c r="E74" s="198" t="s">
        <v>95</v>
      </c>
      <c r="F74" s="206">
        <f>F75</f>
        <v>37837822</v>
      </c>
      <c r="G74" s="206">
        <f aca="true" t="shared" si="30" ref="G74:P74">G75</f>
        <v>37837822</v>
      </c>
      <c r="H74" s="206">
        <f t="shared" si="30"/>
        <v>2832630</v>
      </c>
      <c r="I74" s="206">
        <f t="shared" si="30"/>
        <v>52893</v>
      </c>
      <c r="J74" s="206">
        <f t="shared" si="30"/>
        <v>0</v>
      </c>
      <c r="K74" s="206">
        <f t="shared" si="30"/>
        <v>367784</v>
      </c>
      <c r="L74" s="206">
        <f t="shared" si="30"/>
        <v>367784</v>
      </c>
      <c r="M74" s="206">
        <f t="shared" si="30"/>
        <v>0</v>
      </c>
      <c r="N74" s="206">
        <f t="shared" si="30"/>
        <v>0</v>
      </c>
      <c r="O74" s="206">
        <f t="shared" si="30"/>
        <v>0</v>
      </c>
      <c r="P74" s="206">
        <f t="shared" si="30"/>
        <v>0</v>
      </c>
      <c r="Q74" s="85">
        <f t="shared" si="20"/>
        <v>38205606</v>
      </c>
    </row>
    <row r="75" spans="1:17" s="118" customFormat="1" ht="58.5">
      <c r="A75" s="117"/>
      <c r="B75" s="200" t="s">
        <v>618</v>
      </c>
      <c r="C75" s="200"/>
      <c r="D75" s="200"/>
      <c r="E75" s="213" t="s">
        <v>95</v>
      </c>
      <c r="F75" s="212">
        <f>F76+F78</f>
        <v>37837822</v>
      </c>
      <c r="G75" s="212">
        <f>G76+G78</f>
        <v>37837822</v>
      </c>
      <c r="H75" s="212">
        <f>H76+H78</f>
        <v>2832630</v>
      </c>
      <c r="I75" s="212">
        <f>I76+I78</f>
        <v>52893</v>
      </c>
      <c r="J75" s="212">
        <f>J76+J78</f>
        <v>0</v>
      </c>
      <c r="K75" s="212">
        <f aca="true" t="shared" si="31" ref="K75:P75">K76+K78+K111</f>
        <v>367784</v>
      </c>
      <c r="L75" s="212">
        <f t="shared" si="31"/>
        <v>367784</v>
      </c>
      <c r="M75" s="212">
        <f t="shared" si="31"/>
        <v>0</v>
      </c>
      <c r="N75" s="212">
        <f t="shared" si="31"/>
        <v>0</v>
      </c>
      <c r="O75" s="212">
        <f t="shared" si="31"/>
        <v>0</v>
      </c>
      <c r="P75" s="212">
        <f t="shared" si="31"/>
        <v>0</v>
      </c>
      <c r="Q75" s="85">
        <f t="shared" si="20"/>
        <v>38205606</v>
      </c>
    </row>
    <row r="76" spans="1:17" s="118" customFormat="1" ht="22.5" customHeight="1">
      <c r="A76" s="117"/>
      <c r="B76" s="193" t="s">
        <v>334</v>
      </c>
      <c r="C76" s="88" t="s">
        <v>335</v>
      </c>
      <c r="D76" s="193" t="s">
        <v>334</v>
      </c>
      <c r="E76" s="89" t="s">
        <v>251</v>
      </c>
      <c r="F76" s="106">
        <f>F77</f>
        <v>3587072</v>
      </c>
      <c r="G76" s="106">
        <f aca="true" t="shared" si="32" ref="G76:P76">G77</f>
        <v>3587072</v>
      </c>
      <c r="H76" s="106">
        <f t="shared" si="32"/>
        <v>2832630</v>
      </c>
      <c r="I76" s="106">
        <f t="shared" si="32"/>
        <v>52893</v>
      </c>
      <c r="J76" s="106">
        <f t="shared" si="32"/>
        <v>0</v>
      </c>
      <c r="K76" s="106">
        <f t="shared" si="32"/>
        <v>0</v>
      </c>
      <c r="L76" s="106"/>
      <c r="M76" s="106">
        <f t="shared" si="32"/>
        <v>0</v>
      </c>
      <c r="N76" s="106">
        <f t="shared" si="32"/>
        <v>0</v>
      </c>
      <c r="O76" s="106">
        <f t="shared" si="32"/>
        <v>0</v>
      </c>
      <c r="P76" s="106">
        <f t="shared" si="32"/>
        <v>0</v>
      </c>
      <c r="Q76" s="85">
        <f t="shared" si="20"/>
        <v>3587072</v>
      </c>
    </row>
    <row r="77" spans="1:17" s="118" customFormat="1" ht="68.25" customHeight="1">
      <c r="A77" s="117"/>
      <c r="B77" s="93" t="s">
        <v>619</v>
      </c>
      <c r="C77" s="93" t="s">
        <v>108</v>
      </c>
      <c r="D77" s="93" t="s">
        <v>593</v>
      </c>
      <c r="E77" s="202" t="s">
        <v>110</v>
      </c>
      <c r="F77" s="106">
        <v>3587072</v>
      </c>
      <c r="G77" s="99">
        <v>3587072</v>
      </c>
      <c r="H77" s="99">
        <v>2832630</v>
      </c>
      <c r="I77" s="99">
        <v>52893</v>
      </c>
      <c r="J77" s="106"/>
      <c r="K77" s="106"/>
      <c r="L77" s="106"/>
      <c r="M77" s="99"/>
      <c r="N77" s="99"/>
      <c r="O77" s="99"/>
      <c r="P77" s="99"/>
      <c r="Q77" s="85">
        <f t="shared" si="20"/>
        <v>3587072</v>
      </c>
    </row>
    <row r="78" spans="1:17" ht="30.75" customHeight="1">
      <c r="A78" s="92"/>
      <c r="B78" s="193" t="s">
        <v>334</v>
      </c>
      <c r="C78" s="210" t="s">
        <v>263</v>
      </c>
      <c r="D78" s="209" t="s">
        <v>334</v>
      </c>
      <c r="E78" s="312" t="s">
        <v>262</v>
      </c>
      <c r="F78" s="97">
        <f>F79+F82+F85+F89+F98+F99+F106+F107+F109+F108</f>
        <v>34250750</v>
      </c>
      <c r="G78" s="97">
        <f>G79+G82+G85+G89+G98+G99+G106+G107+G109+G108</f>
        <v>34250750</v>
      </c>
      <c r="H78" s="418">
        <f aca="true" t="shared" si="33" ref="H78:P78">H79+H82+H85+H89+H98+H99+H106+H107+H109+H108+H100</f>
        <v>0</v>
      </c>
      <c r="I78" s="418">
        <f t="shared" si="33"/>
        <v>0</v>
      </c>
      <c r="J78" s="97">
        <f t="shared" si="33"/>
        <v>0</v>
      </c>
      <c r="K78" s="97">
        <f t="shared" si="33"/>
        <v>0</v>
      </c>
      <c r="L78" s="97"/>
      <c r="M78" s="97">
        <f t="shared" si="33"/>
        <v>0</v>
      </c>
      <c r="N78" s="97">
        <f t="shared" si="33"/>
        <v>0</v>
      </c>
      <c r="O78" s="97">
        <f t="shared" si="33"/>
        <v>0</v>
      </c>
      <c r="P78" s="97">
        <f t="shared" si="33"/>
        <v>0</v>
      </c>
      <c r="Q78" s="85">
        <f t="shared" si="20"/>
        <v>34250750</v>
      </c>
    </row>
    <row r="79" spans="1:17" s="118" customFormat="1" ht="96" customHeight="1">
      <c r="A79" s="117"/>
      <c r="B79" s="314" t="s">
        <v>625</v>
      </c>
      <c r="C79" s="314" t="s">
        <v>283</v>
      </c>
      <c r="D79" s="321" t="s">
        <v>334</v>
      </c>
      <c r="E79" s="316" t="s">
        <v>402</v>
      </c>
      <c r="F79" s="104">
        <f>F80+F81</f>
        <v>13584092</v>
      </c>
      <c r="G79" s="104">
        <f aca="true" t="shared" si="34" ref="G79:P79">G80+G81</f>
        <v>13584092</v>
      </c>
      <c r="H79" s="422">
        <f t="shared" si="34"/>
        <v>0</v>
      </c>
      <c r="I79" s="422">
        <f t="shared" si="34"/>
        <v>0</v>
      </c>
      <c r="J79" s="104">
        <f t="shared" si="34"/>
        <v>0</v>
      </c>
      <c r="K79" s="104">
        <f t="shared" si="34"/>
        <v>0</v>
      </c>
      <c r="L79" s="104"/>
      <c r="M79" s="104">
        <f t="shared" si="34"/>
        <v>0</v>
      </c>
      <c r="N79" s="104">
        <f t="shared" si="34"/>
        <v>0</v>
      </c>
      <c r="O79" s="104">
        <f t="shared" si="34"/>
        <v>0</v>
      </c>
      <c r="P79" s="104">
        <f t="shared" si="34"/>
        <v>0</v>
      </c>
      <c r="Q79" s="85">
        <f t="shared" si="20"/>
        <v>13584092</v>
      </c>
    </row>
    <row r="80" spans="1:17" s="121" customFormat="1" ht="75.75" customHeight="1">
      <c r="A80" s="119"/>
      <c r="B80" s="322" t="s">
        <v>626</v>
      </c>
      <c r="C80" s="226" t="s">
        <v>284</v>
      </c>
      <c r="D80" s="226" t="s">
        <v>96</v>
      </c>
      <c r="E80" s="211" t="s">
        <v>627</v>
      </c>
      <c r="F80" s="97">
        <v>2605455</v>
      </c>
      <c r="G80" s="98">
        <v>2605455</v>
      </c>
      <c r="H80" s="418"/>
      <c r="I80" s="418"/>
      <c r="J80" s="120"/>
      <c r="K80" s="99">
        <v>0</v>
      </c>
      <c r="L80" s="99"/>
      <c r="M80" s="120"/>
      <c r="N80" s="120"/>
      <c r="O80" s="120"/>
      <c r="P80" s="120"/>
      <c r="Q80" s="85">
        <f t="shared" si="20"/>
        <v>2605455</v>
      </c>
    </row>
    <row r="81" spans="1:17" s="121" customFormat="1" ht="70.5" customHeight="1">
      <c r="A81" s="119"/>
      <c r="B81" s="322" t="s">
        <v>628</v>
      </c>
      <c r="C81" s="226" t="s">
        <v>285</v>
      </c>
      <c r="D81" s="226" t="s">
        <v>98</v>
      </c>
      <c r="E81" s="211" t="s">
        <v>403</v>
      </c>
      <c r="F81" s="97">
        <v>10978637</v>
      </c>
      <c r="G81" s="98">
        <v>10978637</v>
      </c>
      <c r="H81" s="418"/>
      <c r="I81" s="418"/>
      <c r="J81" s="120"/>
      <c r="K81" s="99"/>
      <c r="L81" s="99"/>
      <c r="M81" s="120"/>
      <c r="N81" s="120"/>
      <c r="O81" s="120"/>
      <c r="P81" s="120"/>
      <c r="Q81" s="85">
        <f t="shared" si="20"/>
        <v>10978637</v>
      </c>
    </row>
    <row r="82" spans="1:17" s="121" customFormat="1" ht="58.5" customHeight="1">
      <c r="A82" s="119"/>
      <c r="B82" s="322" t="s">
        <v>629</v>
      </c>
      <c r="C82" s="226" t="s">
        <v>286</v>
      </c>
      <c r="D82" s="323" t="s">
        <v>334</v>
      </c>
      <c r="E82" s="103" t="s">
        <v>404</v>
      </c>
      <c r="F82" s="97">
        <f>F83+F84</f>
        <v>1645400</v>
      </c>
      <c r="G82" s="97">
        <f aca="true" t="shared" si="35" ref="G82:P82">G83+G84</f>
        <v>1645400</v>
      </c>
      <c r="H82" s="418">
        <f t="shared" si="35"/>
        <v>0</v>
      </c>
      <c r="I82" s="418">
        <f t="shared" si="35"/>
        <v>0</v>
      </c>
      <c r="J82" s="97">
        <f t="shared" si="35"/>
        <v>0</v>
      </c>
      <c r="K82" s="97">
        <f t="shared" si="35"/>
        <v>0</v>
      </c>
      <c r="L82" s="97"/>
      <c r="M82" s="97">
        <f t="shared" si="35"/>
        <v>0</v>
      </c>
      <c r="N82" s="97">
        <f t="shared" si="35"/>
        <v>0</v>
      </c>
      <c r="O82" s="97">
        <f t="shared" si="35"/>
        <v>0</v>
      </c>
      <c r="P82" s="97">
        <f t="shared" si="35"/>
        <v>0</v>
      </c>
      <c r="Q82" s="85">
        <f t="shared" si="20"/>
        <v>1645400</v>
      </c>
    </row>
    <row r="83" spans="1:17" ht="70.5" customHeight="1">
      <c r="A83" s="92"/>
      <c r="B83" s="322" t="s">
        <v>630</v>
      </c>
      <c r="C83" s="226" t="s">
        <v>287</v>
      </c>
      <c r="D83" s="226" t="s">
        <v>96</v>
      </c>
      <c r="E83" s="211" t="s">
        <v>404</v>
      </c>
      <c r="F83" s="97">
        <v>150000</v>
      </c>
      <c r="G83" s="98">
        <v>150000</v>
      </c>
      <c r="H83" s="418"/>
      <c r="I83" s="418"/>
      <c r="J83" s="120"/>
      <c r="K83" s="99"/>
      <c r="L83" s="99"/>
      <c r="M83" s="120"/>
      <c r="N83" s="120"/>
      <c r="O83" s="120"/>
      <c r="P83" s="120"/>
      <c r="Q83" s="85">
        <f t="shared" si="20"/>
        <v>150000</v>
      </c>
    </row>
    <row r="84" spans="1:17" ht="87" customHeight="1">
      <c r="A84" s="92"/>
      <c r="B84" s="322" t="s">
        <v>631</v>
      </c>
      <c r="C84" s="226" t="s">
        <v>288</v>
      </c>
      <c r="D84" s="226" t="s">
        <v>98</v>
      </c>
      <c r="E84" s="211" t="s">
        <v>405</v>
      </c>
      <c r="F84" s="97">
        <v>1495400</v>
      </c>
      <c r="G84" s="98">
        <v>1495400</v>
      </c>
      <c r="H84" s="418"/>
      <c r="I84" s="418"/>
      <c r="J84" s="120"/>
      <c r="K84" s="99">
        <v>0</v>
      </c>
      <c r="L84" s="99"/>
      <c r="M84" s="120"/>
      <c r="N84" s="120"/>
      <c r="O84" s="120"/>
      <c r="P84" s="120"/>
      <c r="Q84" s="85">
        <f t="shared" si="20"/>
        <v>1495400</v>
      </c>
    </row>
    <row r="85" spans="1:17" s="115" customFormat="1" ht="87" customHeight="1">
      <c r="A85" s="123"/>
      <c r="B85" s="322" t="s">
        <v>1</v>
      </c>
      <c r="C85" s="102" t="s">
        <v>632</v>
      </c>
      <c r="D85" s="323" t="s">
        <v>334</v>
      </c>
      <c r="E85" s="103" t="s">
        <v>2</v>
      </c>
      <c r="F85" s="97">
        <f>F86+F87+F88</f>
        <v>2149</v>
      </c>
      <c r="G85" s="97">
        <f aca="true" t="shared" si="36" ref="G85:P85">G86+G87+G88</f>
        <v>2149</v>
      </c>
      <c r="H85" s="418">
        <f t="shared" si="36"/>
        <v>0</v>
      </c>
      <c r="I85" s="418">
        <f t="shared" si="36"/>
        <v>0</v>
      </c>
      <c r="J85" s="97">
        <f t="shared" si="36"/>
        <v>0</v>
      </c>
      <c r="K85" s="97">
        <f t="shared" si="36"/>
        <v>0</v>
      </c>
      <c r="L85" s="97"/>
      <c r="M85" s="97">
        <f t="shared" si="36"/>
        <v>0</v>
      </c>
      <c r="N85" s="97">
        <f t="shared" si="36"/>
        <v>0</v>
      </c>
      <c r="O85" s="97">
        <f t="shared" si="36"/>
        <v>0</v>
      </c>
      <c r="P85" s="97">
        <f t="shared" si="36"/>
        <v>0</v>
      </c>
      <c r="Q85" s="85">
        <f t="shared" si="20"/>
        <v>2149</v>
      </c>
    </row>
    <row r="86" spans="1:17" s="115" customFormat="1" ht="49.5" customHeight="1">
      <c r="A86" s="123"/>
      <c r="B86" s="320" t="s">
        <v>3</v>
      </c>
      <c r="C86" s="96" t="s">
        <v>4</v>
      </c>
      <c r="D86" s="96" t="s">
        <v>96</v>
      </c>
      <c r="E86" s="103" t="s">
        <v>5</v>
      </c>
      <c r="F86" s="97">
        <v>2149</v>
      </c>
      <c r="G86" s="98">
        <v>2149</v>
      </c>
      <c r="H86" s="418"/>
      <c r="I86" s="418"/>
      <c r="J86" s="120"/>
      <c r="K86" s="99"/>
      <c r="L86" s="99"/>
      <c r="M86" s="120"/>
      <c r="N86" s="120"/>
      <c r="O86" s="120"/>
      <c r="P86" s="120"/>
      <c r="Q86" s="85">
        <f t="shared" si="20"/>
        <v>2149</v>
      </c>
    </row>
    <row r="87" spans="1:17" s="115" customFormat="1" ht="60" customHeight="1" hidden="1">
      <c r="A87" s="123"/>
      <c r="B87" s="320" t="s">
        <v>116</v>
      </c>
      <c r="C87" s="96" t="s">
        <v>117</v>
      </c>
      <c r="D87" s="96" t="s">
        <v>97</v>
      </c>
      <c r="E87" s="103" t="s">
        <v>121</v>
      </c>
      <c r="F87" s="97"/>
      <c r="G87" s="98"/>
      <c r="H87" s="418"/>
      <c r="I87" s="418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 hidden="1">
      <c r="A88" s="123"/>
      <c r="B88" s="320" t="s">
        <v>8</v>
      </c>
      <c r="C88" s="96" t="s">
        <v>9</v>
      </c>
      <c r="D88" s="96" t="s">
        <v>97</v>
      </c>
      <c r="E88" s="103" t="s">
        <v>0</v>
      </c>
      <c r="F88" s="418"/>
      <c r="G88" s="419"/>
      <c r="H88" s="418"/>
      <c r="I88" s="418"/>
      <c r="J88" s="120"/>
      <c r="K88" s="99"/>
      <c r="L88" s="99"/>
      <c r="M88" s="120"/>
      <c r="N88" s="120"/>
      <c r="O88" s="120"/>
      <c r="P88" s="120"/>
      <c r="Q88" s="85">
        <f t="shared" si="20"/>
        <v>0</v>
      </c>
    </row>
    <row r="89" spans="1:17" s="115" customFormat="1" ht="64.5" customHeight="1">
      <c r="A89" s="123"/>
      <c r="B89" s="322" t="s">
        <v>10</v>
      </c>
      <c r="C89" s="226" t="s">
        <v>289</v>
      </c>
      <c r="D89" s="323" t="s">
        <v>334</v>
      </c>
      <c r="E89" s="103" t="s">
        <v>443</v>
      </c>
      <c r="F89" s="97">
        <f>F90+F91+F92+F93+F94+F95+F96+F97</f>
        <v>10212100</v>
      </c>
      <c r="G89" s="97">
        <f>G90+G91+G92+G93+G94+G95+G96+G97</f>
        <v>10212100</v>
      </c>
      <c r="H89" s="418">
        <f aca="true" t="shared" si="37" ref="H89:P89">H90+H91+H92+H93+H94+H95+H96</f>
        <v>0</v>
      </c>
      <c r="I89" s="418">
        <f t="shared" si="37"/>
        <v>0</v>
      </c>
      <c r="J89" s="97">
        <f t="shared" si="37"/>
        <v>0</v>
      </c>
      <c r="K89" s="97">
        <f t="shared" si="37"/>
        <v>0</v>
      </c>
      <c r="L89" s="97"/>
      <c r="M89" s="97">
        <f t="shared" si="37"/>
        <v>0</v>
      </c>
      <c r="N89" s="97">
        <f t="shared" si="37"/>
        <v>0</v>
      </c>
      <c r="O89" s="97">
        <f t="shared" si="37"/>
        <v>0</v>
      </c>
      <c r="P89" s="97">
        <f t="shared" si="37"/>
        <v>0</v>
      </c>
      <c r="Q89" s="85">
        <f aca="true" t="shared" si="38" ref="Q89:Q124">F89+K89</f>
        <v>10212100</v>
      </c>
    </row>
    <row r="90" spans="1:17" ht="35.25" customHeight="1">
      <c r="A90" s="92"/>
      <c r="B90" s="322" t="s">
        <v>21</v>
      </c>
      <c r="C90" s="226" t="s">
        <v>290</v>
      </c>
      <c r="D90" s="226" t="s">
        <v>93</v>
      </c>
      <c r="E90" s="103" t="s">
        <v>406</v>
      </c>
      <c r="F90" s="97">
        <v>110000</v>
      </c>
      <c r="G90" s="98">
        <v>110000</v>
      </c>
      <c r="H90" s="415"/>
      <c r="I90" s="415"/>
      <c r="J90" s="90"/>
      <c r="K90" s="90"/>
      <c r="L90" s="90"/>
      <c r="M90" s="90">
        <v>0</v>
      </c>
      <c r="N90" s="90">
        <v>0</v>
      </c>
      <c r="O90" s="90">
        <v>0</v>
      </c>
      <c r="P90" s="90"/>
      <c r="Q90" s="85">
        <f t="shared" si="38"/>
        <v>110000</v>
      </c>
    </row>
    <row r="91" spans="1:17" ht="37.5" hidden="1">
      <c r="A91" s="92"/>
      <c r="B91" s="322" t="s">
        <v>22</v>
      </c>
      <c r="C91" s="226" t="s">
        <v>291</v>
      </c>
      <c r="D91" s="226" t="s">
        <v>93</v>
      </c>
      <c r="E91" s="103" t="s">
        <v>23</v>
      </c>
      <c r="F91" s="97"/>
      <c r="G91" s="98"/>
      <c r="H91" s="415"/>
      <c r="I91" s="415"/>
      <c r="J91" s="90"/>
      <c r="K91" s="90"/>
      <c r="L91" s="90"/>
      <c r="M91" s="90"/>
      <c r="N91" s="90"/>
      <c r="O91" s="90"/>
      <c r="P91" s="90"/>
      <c r="Q91" s="85">
        <f t="shared" si="38"/>
        <v>0</v>
      </c>
    </row>
    <row r="92" spans="1:17" ht="18.75">
      <c r="A92" s="92"/>
      <c r="B92" s="322" t="s">
        <v>24</v>
      </c>
      <c r="C92" s="226" t="s">
        <v>292</v>
      </c>
      <c r="D92" s="226" t="s">
        <v>93</v>
      </c>
      <c r="E92" s="103" t="s">
        <v>407</v>
      </c>
      <c r="F92" s="97">
        <v>5080000</v>
      </c>
      <c r="G92" s="98">
        <v>5080000</v>
      </c>
      <c r="H92" s="415"/>
      <c r="I92" s="415"/>
      <c r="J92" s="90"/>
      <c r="K92" s="90"/>
      <c r="L92" s="90"/>
      <c r="M92" s="90"/>
      <c r="N92" s="90"/>
      <c r="O92" s="90"/>
      <c r="P92" s="90"/>
      <c r="Q92" s="85">
        <f t="shared" si="38"/>
        <v>5080000</v>
      </c>
    </row>
    <row r="93" spans="1:17" ht="36.75" customHeight="1">
      <c r="A93" s="92"/>
      <c r="B93" s="322" t="s">
        <v>25</v>
      </c>
      <c r="C93" s="226" t="s">
        <v>293</v>
      </c>
      <c r="D93" s="226" t="s">
        <v>93</v>
      </c>
      <c r="E93" s="103" t="s">
        <v>408</v>
      </c>
      <c r="F93" s="97">
        <v>1278000</v>
      </c>
      <c r="G93" s="98">
        <v>1278000</v>
      </c>
      <c r="H93" s="415"/>
      <c r="I93" s="415"/>
      <c r="J93" s="90"/>
      <c r="K93" s="90"/>
      <c r="L93" s="90"/>
      <c r="M93" s="90"/>
      <c r="N93" s="90"/>
      <c r="O93" s="90"/>
      <c r="P93" s="90"/>
      <c r="Q93" s="85">
        <f t="shared" si="38"/>
        <v>1278000</v>
      </c>
    </row>
    <row r="94" spans="1:17" ht="39.75" customHeight="1">
      <c r="A94" s="92"/>
      <c r="B94" s="322" t="s">
        <v>26</v>
      </c>
      <c r="C94" s="226" t="s">
        <v>294</v>
      </c>
      <c r="D94" s="226" t="s">
        <v>93</v>
      </c>
      <c r="E94" s="103" t="s">
        <v>409</v>
      </c>
      <c r="F94" s="97">
        <v>1814050</v>
      </c>
      <c r="G94" s="98">
        <v>1814050</v>
      </c>
      <c r="H94" s="415"/>
      <c r="I94" s="415"/>
      <c r="J94" s="90"/>
      <c r="K94" s="90"/>
      <c r="L94" s="90"/>
      <c r="M94" s="90"/>
      <c r="N94" s="90"/>
      <c r="O94" s="90"/>
      <c r="P94" s="90"/>
      <c r="Q94" s="85">
        <f t="shared" si="38"/>
        <v>1814050</v>
      </c>
    </row>
    <row r="95" spans="1:17" ht="38.25" customHeight="1">
      <c r="A95" s="92"/>
      <c r="B95" s="322" t="s">
        <v>27</v>
      </c>
      <c r="C95" s="226" t="s">
        <v>295</v>
      </c>
      <c r="D95" s="226" t="s">
        <v>93</v>
      </c>
      <c r="E95" s="103" t="s">
        <v>410</v>
      </c>
      <c r="F95" s="97">
        <v>30000</v>
      </c>
      <c r="G95" s="98">
        <v>30000</v>
      </c>
      <c r="H95" s="415"/>
      <c r="I95" s="415"/>
      <c r="J95" s="90"/>
      <c r="K95" s="90"/>
      <c r="L95" s="90"/>
      <c r="M95" s="90"/>
      <c r="N95" s="90"/>
      <c r="O95" s="90"/>
      <c r="P95" s="90"/>
      <c r="Q95" s="85">
        <f t="shared" si="38"/>
        <v>30000</v>
      </c>
    </row>
    <row r="96" spans="1:17" ht="37.5">
      <c r="A96" s="92"/>
      <c r="B96" s="322" t="s">
        <v>444</v>
      </c>
      <c r="C96" s="226" t="s">
        <v>445</v>
      </c>
      <c r="D96" s="226" t="s">
        <v>93</v>
      </c>
      <c r="E96" s="103" t="s">
        <v>411</v>
      </c>
      <c r="F96" s="97">
        <v>1835050</v>
      </c>
      <c r="G96" s="98">
        <v>1835050</v>
      </c>
      <c r="H96" s="423"/>
      <c r="I96" s="423"/>
      <c r="J96" s="120"/>
      <c r="K96" s="99"/>
      <c r="L96" s="99"/>
      <c r="M96" s="120"/>
      <c r="N96" s="120"/>
      <c r="O96" s="120"/>
      <c r="P96" s="120"/>
      <c r="Q96" s="85">
        <f t="shared" si="38"/>
        <v>1835050</v>
      </c>
    </row>
    <row r="97" spans="1:17" ht="51.75" customHeight="1">
      <c r="A97" s="92"/>
      <c r="B97" s="322" t="s">
        <v>451</v>
      </c>
      <c r="C97" s="226" t="s">
        <v>452</v>
      </c>
      <c r="D97" s="226" t="s">
        <v>93</v>
      </c>
      <c r="E97" s="103" t="s">
        <v>453</v>
      </c>
      <c r="F97" s="97">
        <v>65000</v>
      </c>
      <c r="G97" s="98">
        <v>65000</v>
      </c>
      <c r="H97" s="423"/>
      <c r="I97" s="423"/>
      <c r="J97" s="120"/>
      <c r="K97" s="99"/>
      <c r="L97" s="99"/>
      <c r="M97" s="120"/>
      <c r="N97" s="120"/>
      <c r="O97" s="120"/>
      <c r="P97" s="120"/>
      <c r="Q97" s="85"/>
    </row>
    <row r="98" spans="1:17" ht="56.25">
      <c r="A98" s="92"/>
      <c r="B98" s="322" t="s">
        <v>29</v>
      </c>
      <c r="C98" s="226" t="s">
        <v>296</v>
      </c>
      <c r="D98" s="226" t="s">
        <v>97</v>
      </c>
      <c r="E98" s="204" t="s">
        <v>418</v>
      </c>
      <c r="F98" s="97">
        <v>72839</v>
      </c>
      <c r="G98" s="98">
        <v>72839</v>
      </c>
      <c r="H98" s="423"/>
      <c r="I98" s="423"/>
      <c r="J98" s="120"/>
      <c r="K98" s="99"/>
      <c r="L98" s="99"/>
      <c r="M98" s="120"/>
      <c r="N98" s="120"/>
      <c r="O98" s="120"/>
      <c r="P98" s="120"/>
      <c r="Q98" s="85">
        <f t="shared" si="38"/>
        <v>72839</v>
      </c>
    </row>
    <row r="99" spans="1:17" ht="206.25" customHeight="1">
      <c r="A99" s="92"/>
      <c r="B99" s="322" t="s">
        <v>30</v>
      </c>
      <c r="C99" s="224" t="s">
        <v>297</v>
      </c>
      <c r="D99" s="224" t="s">
        <v>334</v>
      </c>
      <c r="E99" s="103" t="s">
        <v>446</v>
      </c>
      <c r="F99" s="97">
        <f>F100+F101+F102+F104+F103+F105</f>
        <v>6919700</v>
      </c>
      <c r="G99" s="97">
        <f aca="true" t="shared" si="39" ref="G99:P99">G100+G101+G102+G104+G103+G105</f>
        <v>6919700</v>
      </c>
      <c r="H99" s="97">
        <f t="shared" si="39"/>
        <v>0</v>
      </c>
      <c r="I99" s="97">
        <f t="shared" si="39"/>
        <v>0</v>
      </c>
      <c r="J99" s="97">
        <f t="shared" si="39"/>
        <v>0</v>
      </c>
      <c r="K99" s="97">
        <f t="shared" si="39"/>
        <v>0</v>
      </c>
      <c r="L99" s="97">
        <f t="shared" si="39"/>
        <v>0</v>
      </c>
      <c r="M99" s="97">
        <f t="shared" si="39"/>
        <v>0</v>
      </c>
      <c r="N99" s="97">
        <f t="shared" si="39"/>
        <v>0</v>
      </c>
      <c r="O99" s="97">
        <f t="shared" si="39"/>
        <v>0</v>
      </c>
      <c r="P99" s="97">
        <f t="shared" si="39"/>
        <v>0</v>
      </c>
      <c r="Q99" s="85">
        <f t="shared" si="38"/>
        <v>6919700</v>
      </c>
    </row>
    <row r="100" spans="1:17" ht="56.25" customHeight="1">
      <c r="A100" s="92"/>
      <c r="B100" s="322" t="s">
        <v>387</v>
      </c>
      <c r="C100" s="224" t="s">
        <v>388</v>
      </c>
      <c r="D100" s="224" t="s">
        <v>99</v>
      </c>
      <c r="E100" s="103" t="s">
        <v>28</v>
      </c>
      <c r="F100" s="97">
        <v>3794700</v>
      </c>
      <c r="G100" s="98">
        <v>3794700</v>
      </c>
      <c r="H100" s="423"/>
      <c r="I100" s="423"/>
      <c r="J100" s="120"/>
      <c r="K100" s="99"/>
      <c r="L100" s="99"/>
      <c r="M100" s="120"/>
      <c r="N100" s="120"/>
      <c r="O100" s="120"/>
      <c r="P100" s="120"/>
      <c r="Q100" s="85">
        <f t="shared" si="38"/>
        <v>3794700</v>
      </c>
    </row>
    <row r="101" spans="1:17" ht="77.25" customHeight="1">
      <c r="A101" s="92"/>
      <c r="B101" s="322" t="s">
        <v>389</v>
      </c>
      <c r="C101" s="224" t="s">
        <v>391</v>
      </c>
      <c r="D101" s="224" t="s">
        <v>99</v>
      </c>
      <c r="E101" s="103" t="s">
        <v>390</v>
      </c>
      <c r="F101" s="97">
        <v>1037000</v>
      </c>
      <c r="G101" s="98">
        <v>1037000</v>
      </c>
      <c r="H101" s="423"/>
      <c r="I101" s="423"/>
      <c r="J101" s="120"/>
      <c r="K101" s="99"/>
      <c r="L101" s="99"/>
      <c r="M101" s="120"/>
      <c r="N101" s="120"/>
      <c r="O101" s="120"/>
      <c r="P101" s="120"/>
      <c r="Q101" s="85">
        <f t="shared" si="38"/>
        <v>1037000</v>
      </c>
    </row>
    <row r="102" spans="1:17" ht="63.75" customHeight="1">
      <c r="A102" s="92"/>
      <c r="B102" s="322" t="s">
        <v>393</v>
      </c>
      <c r="C102" s="224" t="s">
        <v>394</v>
      </c>
      <c r="D102" s="224" t="s">
        <v>99</v>
      </c>
      <c r="E102" s="103" t="s">
        <v>392</v>
      </c>
      <c r="F102" s="97">
        <v>808000</v>
      </c>
      <c r="G102" s="98">
        <v>808000</v>
      </c>
      <c r="H102" s="423"/>
      <c r="I102" s="423"/>
      <c r="J102" s="120"/>
      <c r="K102" s="99"/>
      <c r="L102" s="99"/>
      <c r="M102" s="120"/>
      <c r="N102" s="120"/>
      <c r="O102" s="120"/>
      <c r="P102" s="120"/>
      <c r="Q102" s="85">
        <f t="shared" si="38"/>
        <v>808000</v>
      </c>
    </row>
    <row r="103" spans="1:17" ht="81.75" customHeight="1">
      <c r="A103" s="92"/>
      <c r="B103" s="434" t="s">
        <v>220</v>
      </c>
      <c r="C103" s="435">
        <v>3084</v>
      </c>
      <c r="D103" s="436">
        <v>1040</v>
      </c>
      <c r="E103" s="437" t="s">
        <v>120</v>
      </c>
      <c r="F103" s="97">
        <v>150000</v>
      </c>
      <c r="G103" s="98">
        <v>150000</v>
      </c>
      <c r="H103" s="423"/>
      <c r="I103" s="423"/>
      <c r="J103" s="120"/>
      <c r="K103" s="99"/>
      <c r="L103" s="99"/>
      <c r="M103" s="120"/>
      <c r="N103" s="120"/>
      <c r="O103" s="120"/>
      <c r="P103" s="120"/>
      <c r="Q103" s="85">
        <f t="shared" si="38"/>
        <v>150000</v>
      </c>
    </row>
    <row r="104" spans="1:17" ht="87.75" customHeight="1">
      <c r="A104" s="92"/>
      <c r="B104" s="322" t="s">
        <v>395</v>
      </c>
      <c r="C104" s="224" t="s">
        <v>396</v>
      </c>
      <c r="D104" s="224" t="s">
        <v>99</v>
      </c>
      <c r="E104" s="103" t="s">
        <v>397</v>
      </c>
      <c r="F104" s="97">
        <v>10000</v>
      </c>
      <c r="G104" s="98">
        <v>10000</v>
      </c>
      <c r="H104" s="423"/>
      <c r="I104" s="423"/>
      <c r="J104" s="120"/>
      <c r="K104" s="99"/>
      <c r="L104" s="99"/>
      <c r="M104" s="120"/>
      <c r="N104" s="120"/>
      <c r="O104" s="120"/>
      <c r="P104" s="120"/>
      <c r="Q104" s="85">
        <f t="shared" si="38"/>
        <v>10000</v>
      </c>
    </row>
    <row r="105" spans="1:17" ht="62.25" customHeight="1">
      <c r="A105" s="92"/>
      <c r="B105" s="322" t="s">
        <v>16</v>
      </c>
      <c r="C105" s="224" t="s">
        <v>17</v>
      </c>
      <c r="D105" s="224"/>
      <c r="E105" s="103" t="s">
        <v>18</v>
      </c>
      <c r="F105" s="97">
        <v>1120000</v>
      </c>
      <c r="G105" s="98">
        <v>1120000</v>
      </c>
      <c r="H105" s="423"/>
      <c r="I105" s="423"/>
      <c r="J105" s="120"/>
      <c r="K105" s="99"/>
      <c r="L105" s="99"/>
      <c r="M105" s="120"/>
      <c r="N105" s="120"/>
      <c r="O105" s="120"/>
      <c r="P105" s="120"/>
      <c r="Q105" s="85">
        <f t="shared" si="38"/>
        <v>1120000</v>
      </c>
    </row>
    <row r="106" spans="1:17" ht="37.5">
      <c r="A106" s="92"/>
      <c r="B106" s="322" t="s">
        <v>31</v>
      </c>
      <c r="C106" s="224" t="s">
        <v>298</v>
      </c>
      <c r="D106" s="224" t="s">
        <v>96</v>
      </c>
      <c r="E106" s="103" t="s">
        <v>447</v>
      </c>
      <c r="F106" s="97">
        <v>7600</v>
      </c>
      <c r="G106" s="98">
        <v>7600</v>
      </c>
      <c r="H106" s="423"/>
      <c r="I106" s="423"/>
      <c r="J106" s="120"/>
      <c r="K106" s="99"/>
      <c r="L106" s="99"/>
      <c r="M106" s="120"/>
      <c r="N106" s="120"/>
      <c r="O106" s="120"/>
      <c r="P106" s="120"/>
      <c r="Q106" s="85">
        <f t="shared" si="38"/>
        <v>7600</v>
      </c>
    </row>
    <row r="107" spans="1:17" ht="115.5" customHeight="1">
      <c r="A107" s="92"/>
      <c r="B107" s="322" t="s">
        <v>38</v>
      </c>
      <c r="C107" s="224" t="s">
        <v>273</v>
      </c>
      <c r="D107" s="323" t="s">
        <v>334</v>
      </c>
      <c r="E107" s="103" t="s">
        <v>37</v>
      </c>
      <c r="F107" s="97">
        <v>227570</v>
      </c>
      <c r="G107" s="98">
        <v>227570</v>
      </c>
      <c r="H107" s="418"/>
      <c r="I107" s="418"/>
      <c r="J107" s="97"/>
      <c r="K107" s="97"/>
      <c r="L107" s="97"/>
      <c r="M107" s="97"/>
      <c r="N107" s="97"/>
      <c r="O107" s="97"/>
      <c r="P107" s="97"/>
      <c r="Q107" s="85">
        <f t="shared" si="38"/>
        <v>227570</v>
      </c>
    </row>
    <row r="108" spans="1:17" ht="237" customHeight="1">
      <c r="A108" s="92"/>
      <c r="B108" s="322" t="s">
        <v>479</v>
      </c>
      <c r="C108" s="224" t="s">
        <v>615</v>
      </c>
      <c r="D108" s="323">
        <v>1040</v>
      </c>
      <c r="E108" s="103" t="s">
        <v>624</v>
      </c>
      <c r="F108" s="97">
        <v>1097500</v>
      </c>
      <c r="G108" s="98">
        <v>1097500</v>
      </c>
      <c r="H108" s="418"/>
      <c r="I108" s="418"/>
      <c r="J108" s="97"/>
      <c r="K108" s="97"/>
      <c r="L108" s="97"/>
      <c r="M108" s="97"/>
      <c r="N108" s="97"/>
      <c r="O108" s="97"/>
      <c r="P108" s="97"/>
      <c r="Q108" s="85">
        <f t="shared" si="38"/>
        <v>1097500</v>
      </c>
    </row>
    <row r="109" spans="1:17" ht="18.75">
      <c r="A109" s="92"/>
      <c r="B109" s="226" t="s">
        <v>39</v>
      </c>
      <c r="C109" s="224" t="s">
        <v>33</v>
      </c>
      <c r="D109" s="323" t="s">
        <v>334</v>
      </c>
      <c r="E109" s="203" t="s">
        <v>616</v>
      </c>
      <c r="F109" s="97">
        <f>F110</f>
        <v>481800</v>
      </c>
      <c r="G109" s="97">
        <f aca="true" t="shared" si="40" ref="G109:P109">G110</f>
        <v>481800</v>
      </c>
      <c r="H109" s="418">
        <f t="shared" si="40"/>
        <v>0</v>
      </c>
      <c r="I109" s="418">
        <f t="shared" si="40"/>
        <v>0</v>
      </c>
      <c r="J109" s="97">
        <f t="shared" si="40"/>
        <v>0</v>
      </c>
      <c r="K109" s="97">
        <f t="shared" si="40"/>
        <v>0</v>
      </c>
      <c r="L109" s="97"/>
      <c r="M109" s="97">
        <f t="shared" si="40"/>
        <v>0</v>
      </c>
      <c r="N109" s="97">
        <f t="shared" si="40"/>
        <v>0</v>
      </c>
      <c r="O109" s="97">
        <f t="shared" si="40"/>
        <v>0</v>
      </c>
      <c r="P109" s="97">
        <f t="shared" si="40"/>
        <v>0</v>
      </c>
      <c r="Q109" s="85">
        <f t="shared" si="38"/>
        <v>481800</v>
      </c>
    </row>
    <row r="110" spans="1:17" ht="37.5">
      <c r="A110" s="92"/>
      <c r="B110" s="93" t="s">
        <v>40</v>
      </c>
      <c r="C110" s="93" t="s">
        <v>35</v>
      </c>
      <c r="D110" s="93" t="s">
        <v>346</v>
      </c>
      <c r="E110" s="202" t="s">
        <v>36</v>
      </c>
      <c r="F110" s="97">
        <v>481800</v>
      </c>
      <c r="G110" s="98">
        <v>481800</v>
      </c>
      <c r="H110" s="423"/>
      <c r="I110" s="423"/>
      <c r="J110" s="120"/>
      <c r="K110" s="99"/>
      <c r="L110" s="99"/>
      <c r="M110" s="120"/>
      <c r="N110" s="120"/>
      <c r="O110" s="120"/>
      <c r="P110" s="120"/>
      <c r="Q110" s="85">
        <f t="shared" si="38"/>
        <v>481800</v>
      </c>
    </row>
    <row r="111" spans="1:17" ht="18.75">
      <c r="A111" s="92"/>
      <c r="B111" s="193" t="s">
        <v>334</v>
      </c>
      <c r="C111" s="328" t="s">
        <v>264</v>
      </c>
      <c r="D111" s="193" t="s">
        <v>334</v>
      </c>
      <c r="E111" s="329" t="s">
        <v>265</v>
      </c>
      <c r="F111" s="97">
        <f>F112</f>
        <v>0</v>
      </c>
      <c r="G111" s="97">
        <f aca="true" t="shared" si="41" ref="G111:P111">G112</f>
        <v>0</v>
      </c>
      <c r="H111" s="97">
        <f t="shared" si="41"/>
        <v>0</v>
      </c>
      <c r="I111" s="97">
        <f t="shared" si="41"/>
        <v>0</v>
      </c>
      <c r="J111" s="97">
        <f t="shared" si="41"/>
        <v>0</v>
      </c>
      <c r="K111" s="97">
        <f t="shared" si="41"/>
        <v>367784</v>
      </c>
      <c r="L111" s="97">
        <f t="shared" si="41"/>
        <v>367784</v>
      </c>
      <c r="M111" s="97">
        <f t="shared" si="41"/>
        <v>0</v>
      </c>
      <c r="N111" s="97">
        <f t="shared" si="41"/>
        <v>0</v>
      </c>
      <c r="O111" s="97">
        <f t="shared" si="41"/>
        <v>0</v>
      </c>
      <c r="P111" s="97">
        <f t="shared" si="41"/>
        <v>0</v>
      </c>
      <c r="Q111" s="85">
        <f t="shared" si="38"/>
        <v>367784</v>
      </c>
    </row>
    <row r="112" spans="1:17" ht="93.75">
      <c r="A112" s="92"/>
      <c r="B112" s="603" t="s">
        <v>470</v>
      </c>
      <c r="C112" s="224" t="s">
        <v>468</v>
      </c>
      <c r="D112" s="224" t="s">
        <v>594</v>
      </c>
      <c r="E112" s="103" t="s">
        <v>469</v>
      </c>
      <c r="F112" s="97"/>
      <c r="G112" s="98"/>
      <c r="H112" s="423"/>
      <c r="I112" s="423"/>
      <c r="J112" s="120"/>
      <c r="K112" s="106">
        <v>367784</v>
      </c>
      <c r="L112" s="99">
        <v>367784</v>
      </c>
      <c r="M112" s="120"/>
      <c r="N112" s="120"/>
      <c r="O112" s="120"/>
      <c r="P112" s="120"/>
      <c r="Q112" s="85">
        <f t="shared" si="38"/>
        <v>367784</v>
      </c>
    </row>
    <row r="113" spans="1:17" ht="84.75" customHeight="1">
      <c r="A113" s="92"/>
      <c r="B113" s="205" t="s">
        <v>359</v>
      </c>
      <c r="C113" s="205"/>
      <c r="D113" s="205"/>
      <c r="E113" s="198" t="s">
        <v>100</v>
      </c>
      <c r="F113" s="206">
        <f>F114</f>
        <v>3818600</v>
      </c>
      <c r="G113" s="206">
        <f aca="true" t="shared" si="42" ref="G113:P113">G114</f>
        <v>3818600</v>
      </c>
      <c r="H113" s="206">
        <f t="shared" si="42"/>
        <v>2608867</v>
      </c>
      <c r="I113" s="206">
        <f t="shared" si="42"/>
        <v>239175</v>
      </c>
      <c r="J113" s="206">
        <f t="shared" si="42"/>
        <v>0</v>
      </c>
      <c r="K113" s="206">
        <f t="shared" si="42"/>
        <v>93600</v>
      </c>
      <c r="L113" s="206">
        <f t="shared" si="42"/>
        <v>15000</v>
      </c>
      <c r="M113" s="206">
        <f t="shared" si="42"/>
        <v>78600</v>
      </c>
      <c r="N113" s="206">
        <f t="shared" si="42"/>
        <v>42200</v>
      </c>
      <c r="O113" s="206">
        <f t="shared" si="42"/>
        <v>0</v>
      </c>
      <c r="P113" s="206">
        <f t="shared" si="42"/>
        <v>0</v>
      </c>
      <c r="Q113" s="85">
        <f t="shared" si="38"/>
        <v>3912200</v>
      </c>
    </row>
    <row r="114" spans="1:17" ht="60.75" customHeight="1">
      <c r="A114" s="92"/>
      <c r="B114" s="200" t="s">
        <v>360</v>
      </c>
      <c r="C114" s="200"/>
      <c r="D114" s="200"/>
      <c r="E114" s="213" t="s">
        <v>100</v>
      </c>
      <c r="F114" s="212">
        <f>F115+F119+F117</f>
        <v>3818600</v>
      </c>
      <c r="G114" s="212">
        <f aca="true" t="shared" si="43" ref="G114:P114">G115+G119+G117</f>
        <v>3818600</v>
      </c>
      <c r="H114" s="212">
        <f t="shared" si="43"/>
        <v>2608867</v>
      </c>
      <c r="I114" s="212">
        <f t="shared" si="43"/>
        <v>239175</v>
      </c>
      <c r="J114" s="212">
        <f t="shared" si="43"/>
        <v>0</v>
      </c>
      <c r="K114" s="212">
        <f t="shared" si="43"/>
        <v>93600</v>
      </c>
      <c r="L114" s="212">
        <f t="shared" si="43"/>
        <v>15000</v>
      </c>
      <c r="M114" s="212">
        <f t="shared" si="43"/>
        <v>78600</v>
      </c>
      <c r="N114" s="212">
        <f t="shared" si="43"/>
        <v>42200</v>
      </c>
      <c r="O114" s="212">
        <f t="shared" si="43"/>
        <v>0</v>
      </c>
      <c r="P114" s="212">
        <f t="shared" si="43"/>
        <v>0</v>
      </c>
      <c r="Q114" s="85">
        <f t="shared" si="38"/>
        <v>3912200</v>
      </c>
    </row>
    <row r="115" spans="1:17" ht="38.25" customHeight="1">
      <c r="A115" s="92"/>
      <c r="B115" s="193" t="s">
        <v>334</v>
      </c>
      <c r="C115" s="88" t="s">
        <v>335</v>
      </c>
      <c r="D115" s="193" t="s">
        <v>334</v>
      </c>
      <c r="E115" s="89" t="s">
        <v>251</v>
      </c>
      <c r="F115" s="112">
        <f>F116</f>
        <v>492769</v>
      </c>
      <c r="G115" s="112">
        <f aca="true" t="shared" si="44" ref="G115:P115">G116</f>
        <v>492769</v>
      </c>
      <c r="H115" s="112">
        <f t="shared" si="44"/>
        <v>394838</v>
      </c>
      <c r="I115" s="424">
        <f t="shared" si="44"/>
        <v>0</v>
      </c>
      <c r="J115" s="112">
        <f t="shared" si="44"/>
        <v>0</v>
      </c>
      <c r="K115" s="112">
        <f t="shared" si="44"/>
        <v>0</v>
      </c>
      <c r="L115" s="112"/>
      <c r="M115" s="112">
        <f t="shared" si="44"/>
        <v>0</v>
      </c>
      <c r="N115" s="112">
        <f t="shared" si="44"/>
        <v>0</v>
      </c>
      <c r="O115" s="112">
        <f t="shared" si="44"/>
        <v>0</v>
      </c>
      <c r="P115" s="112">
        <f t="shared" si="44"/>
        <v>0</v>
      </c>
      <c r="Q115" s="85">
        <f t="shared" si="38"/>
        <v>492769</v>
      </c>
    </row>
    <row r="116" spans="1:17" ht="66.75" customHeight="1">
      <c r="A116" s="92"/>
      <c r="B116" s="93" t="s">
        <v>620</v>
      </c>
      <c r="C116" s="93" t="s">
        <v>108</v>
      </c>
      <c r="D116" s="93" t="s">
        <v>593</v>
      </c>
      <c r="E116" s="202" t="s">
        <v>110</v>
      </c>
      <c r="F116" s="106">
        <v>492769</v>
      </c>
      <c r="G116" s="99">
        <v>492769</v>
      </c>
      <c r="H116" s="99">
        <v>394838</v>
      </c>
      <c r="I116" s="414"/>
      <c r="J116" s="106"/>
      <c r="K116" s="106"/>
      <c r="L116" s="106"/>
      <c r="M116" s="99"/>
      <c r="N116" s="99"/>
      <c r="O116" s="99"/>
      <c r="P116" s="99"/>
      <c r="Q116" s="85">
        <f t="shared" si="38"/>
        <v>492769</v>
      </c>
    </row>
    <row r="117" spans="1:17" ht="36.75" customHeight="1">
      <c r="A117" s="92"/>
      <c r="B117" s="193" t="s">
        <v>334</v>
      </c>
      <c r="C117" s="88" t="s">
        <v>269</v>
      </c>
      <c r="D117" s="193" t="s">
        <v>334</v>
      </c>
      <c r="E117" s="89" t="s">
        <v>270</v>
      </c>
      <c r="F117" s="106">
        <f>F118</f>
        <v>1762131</v>
      </c>
      <c r="G117" s="106">
        <f aca="true" t="shared" si="45" ref="G117:P117">G118</f>
        <v>1762131</v>
      </c>
      <c r="H117" s="106">
        <f t="shared" si="45"/>
        <v>1354675</v>
      </c>
      <c r="I117" s="106">
        <f t="shared" si="45"/>
        <v>67225</v>
      </c>
      <c r="J117" s="106">
        <f t="shared" si="45"/>
        <v>0</v>
      </c>
      <c r="K117" s="106">
        <f t="shared" si="45"/>
        <v>78600</v>
      </c>
      <c r="L117" s="106"/>
      <c r="M117" s="106">
        <f t="shared" si="45"/>
        <v>78600</v>
      </c>
      <c r="N117" s="106">
        <f t="shared" si="45"/>
        <v>42200</v>
      </c>
      <c r="O117" s="106">
        <f t="shared" si="45"/>
        <v>0</v>
      </c>
      <c r="P117" s="106">
        <f t="shared" si="45"/>
        <v>0</v>
      </c>
      <c r="Q117" s="85">
        <f t="shared" si="38"/>
        <v>1840731</v>
      </c>
    </row>
    <row r="118" spans="1:17" ht="78.75" customHeight="1">
      <c r="A118" s="92"/>
      <c r="B118" s="93" t="s">
        <v>41</v>
      </c>
      <c r="C118" s="93" t="s">
        <v>42</v>
      </c>
      <c r="D118" s="324" t="s">
        <v>102</v>
      </c>
      <c r="E118" s="202" t="s">
        <v>43</v>
      </c>
      <c r="F118" s="106">
        <v>1762131</v>
      </c>
      <c r="G118" s="99">
        <v>1762131</v>
      </c>
      <c r="H118" s="99">
        <v>1354675</v>
      </c>
      <c r="I118" s="99">
        <v>67225</v>
      </c>
      <c r="J118" s="106"/>
      <c r="K118" s="106">
        <v>78600</v>
      </c>
      <c r="L118" s="106"/>
      <c r="M118" s="99">
        <v>78600</v>
      </c>
      <c r="N118" s="99">
        <v>42200</v>
      </c>
      <c r="O118" s="99"/>
      <c r="P118" s="99"/>
      <c r="Q118" s="85">
        <f t="shared" si="38"/>
        <v>1840731</v>
      </c>
    </row>
    <row r="119" spans="1:17" ht="33.75" customHeight="1">
      <c r="A119" s="92"/>
      <c r="B119" s="209" t="s">
        <v>334</v>
      </c>
      <c r="C119" s="88" t="s">
        <v>300</v>
      </c>
      <c r="D119" s="193" t="s">
        <v>334</v>
      </c>
      <c r="E119" s="325" t="s">
        <v>299</v>
      </c>
      <c r="F119" s="106">
        <f>F122+F120+F121</f>
        <v>1563700</v>
      </c>
      <c r="G119" s="106">
        <f>G122+G120+G121</f>
        <v>1563700</v>
      </c>
      <c r="H119" s="106">
        <f>H122+H120+H121</f>
        <v>859354</v>
      </c>
      <c r="I119" s="106">
        <f>I122+I120+I121</f>
        <v>171950</v>
      </c>
      <c r="J119" s="106">
        <f aca="true" t="shared" si="46" ref="J119:P119">J122+J120</f>
        <v>0</v>
      </c>
      <c r="K119" s="106">
        <f t="shared" si="46"/>
        <v>15000</v>
      </c>
      <c r="L119" s="106">
        <f t="shared" si="46"/>
        <v>15000</v>
      </c>
      <c r="M119" s="106">
        <f t="shared" si="46"/>
        <v>0</v>
      </c>
      <c r="N119" s="106">
        <f t="shared" si="46"/>
        <v>0</v>
      </c>
      <c r="O119" s="106">
        <f t="shared" si="46"/>
        <v>0</v>
      </c>
      <c r="P119" s="106">
        <f t="shared" si="46"/>
        <v>0</v>
      </c>
      <c r="Q119" s="85">
        <f t="shared" si="38"/>
        <v>1578700</v>
      </c>
    </row>
    <row r="120" spans="1:17" s="115" customFormat="1" ht="18.75">
      <c r="A120" s="123"/>
      <c r="B120" s="326">
        <v>1014030</v>
      </c>
      <c r="C120" s="224" t="s">
        <v>301</v>
      </c>
      <c r="D120" s="224" t="s">
        <v>101</v>
      </c>
      <c r="E120" s="203" t="s">
        <v>44</v>
      </c>
      <c r="F120" s="97">
        <v>979430</v>
      </c>
      <c r="G120" s="98">
        <v>979430</v>
      </c>
      <c r="H120" s="98">
        <v>608760</v>
      </c>
      <c r="I120" s="98">
        <v>152325</v>
      </c>
      <c r="J120" s="98">
        <v>0</v>
      </c>
      <c r="K120" s="97">
        <v>15000</v>
      </c>
      <c r="L120" s="97">
        <v>15000</v>
      </c>
      <c r="M120" s="98"/>
      <c r="N120" s="98"/>
      <c r="O120" s="98"/>
      <c r="P120" s="98"/>
      <c r="Q120" s="85">
        <f t="shared" si="38"/>
        <v>994430</v>
      </c>
    </row>
    <row r="121" spans="1:17" s="115" customFormat="1" ht="63.75" customHeight="1">
      <c r="A121" s="123"/>
      <c r="B121" s="326">
        <v>1014060</v>
      </c>
      <c r="C121" s="224" t="s">
        <v>217</v>
      </c>
      <c r="D121" s="224" t="s">
        <v>218</v>
      </c>
      <c r="E121" s="203" t="s">
        <v>219</v>
      </c>
      <c r="F121" s="97">
        <v>110190</v>
      </c>
      <c r="G121" s="98">
        <v>110190</v>
      </c>
      <c r="H121" s="98">
        <v>80000</v>
      </c>
      <c r="I121" s="98">
        <v>5500</v>
      </c>
      <c r="J121" s="98"/>
      <c r="K121" s="97"/>
      <c r="L121" s="97"/>
      <c r="M121" s="98"/>
      <c r="N121" s="98"/>
      <c r="O121" s="98"/>
      <c r="P121" s="98"/>
      <c r="Q121" s="85">
        <f t="shared" si="38"/>
        <v>110190</v>
      </c>
    </row>
    <row r="122" spans="1:17" s="115" customFormat="1" ht="45" customHeight="1">
      <c r="A122" s="122"/>
      <c r="B122" s="326">
        <v>1014080</v>
      </c>
      <c r="C122" s="224" t="s">
        <v>45</v>
      </c>
      <c r="D122" s="224" t="s">
        <v>334</v>
      </c>
      <c r="E122" s="203" t="s">
        <v>46</v>
      </c>
      <c r="F122" s="97">
        <f>F123+F124</f>
        <v>474080</v>
      </c>
      <c r="G122" s="97">
        <f aca="true" t="shared" si="47" ref="G122:P122">G123+G124</f>
        <v>474080</v>
      </c>
      <c r="H122" s="97">
        <f t="shared" si="47"/>
        <v>170594</v>
      </c>
      <c r="I122" s="97">
        <f t="shared" si="47"/>
        <v>14125</v>
      </c>
      <c r="J122" s="97">
        <f t="shared" si="47"/>
        <v>0</v>
      </c>
      <c r="K122" s="97">
        <f t="shared" si="47"/>
        <v>0</v>
      </c>
      <c r="L122" s="97"/>
      <c r="M122" s="97">
        <f t="shared" si="47"/>
        <v>0</v>
      </c>
      <c r="N122" s="97">
        <f t="shared" si="47"/>
        <v>0</v>
      </c>
      <c r="O122" s="97">
        <f t="shared" si="47"/>
        <v>0</v>
      </c>
      <c r="P122" s="97">
        <f t="shared" si="47"/>
        <v>0</v>
      </c>
      <c r="Q122" s="85">
        <f t="shared" si="38"/>
        <v>474080</v>
      </c>
    </row>
    <row r="123" spans="1:17" s="115" customFormat="1" ht="42" customHeight="1">
      <c r="A123" s="122"/>
      <c r="B123" s="326">
        <v>1014081</v>
      </c>
      <c r="C123" s="224" t="s">
        <v>47</v>
      </c>
      <c r="D123" s="224" t="s">
        <v>419</v>
      </c>
      <c r="E123" s="203" t="s">
        <v>49</v>
      </c>
      <c r="F123" s="97">
        <v>232740</v>
      </c>
      <c r="G123" s="98">
        <v>232740</v>
      </c>
      <c r="H123" s="98">
        <v>170594</v>
      </c>
      <c r="I123" s="98">
        <v>14125</v>
      </c>
      <c r="J123" s="98"/>
      <c r="K123" s="98"/>
      <c r="L123" s="98"/>
      <c r="M123" s="98"/>
      <c r="N123" s="98"/>
      <c r="O123" s="98"/>
      <c r="P123" s="98"/>
      <c r="Q123" s="85">
        <f t="shared" si="38"/>
        <v>232740</v>
      </c>
    </row>
    <row r="124" spans="1:17" s="115" customFormat="1" ht="27" customHeight="1">
      <c r="A124" s="122"/>
      <c r="B124" s="326">
        <v>1014082</v>
      </c>
      <c r="C124" s="224" t="s">
        <v>48</v>
      </c>
      <c r="D124" s="224" t="s">
        <v>419</v>
      </c>
      <c r="E124" s="203" t="s">
        <v>50</v>
      </c>
      <c r="F124" s="97">
        <v>241340</v>
      </c>
      <c r="G124" s="98">
        <v>241340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85">
        <f t="shared" si="38"/>
        <v>241340</v>
      </c>
    </row>
    <row r="125" spans="1:17" ht="40.5">
      <c r="A125" s="92"/>
      <c r="B125" s="205" t="s">
        <v>621</v>
      </c>
      <c r="C125" s="205"/>
      <c r="D125" s="205"/>
      <c r="E125" s="198" t="s">
        <v>103</v>
      </c>
      <c r="F125" s="206">
        <f>F126</f>
        <v>11786029</v>
      </c>
      <c r="G125" s="206">
        <f aca="true" t="shared" si="48" ref="G125:P125">G126</f>
        <v>11776029</v>
      </c>
      <c r="H125" s="206">
        <f t="shared" si="48"/>
        <v>1172001</v>
      </c>
      <c r="I125" s="206">
        <f t="shared" si="48"/>
        <v>17102</v>
      </c>
      <c r="J125" s="206">
        <f t="shared" si="48"/>
        <v>0</v>
      </c>
      <c r="K125" s="206">
        <f t="shared" si="48"/>
        <v>509571</v>
      </c>
      <c r="L125" s="206">
        <f t="shared" si="48"/>
        <v>509571</v>
      </c>
      <c r="M125" s="206">
        <f t="shared" si="48"/>
        <v>0</v>
      </c>
      <c r="N125" s="206">
        <f t="shared" si="48"/>
        <v>0</v>
      </c>
      <c r="O125" s="206">
        <f t="shared" si="48"/>
        <v>0</v>
      </c>
      <c r="P125" s="206">
        <f t="shared" si="48"/>
        <v>0</v>
      </c>
      <c r="Q125" s="85">
        <f aca="true" t="shared" si="49" ref="Q125:Q139">F125+K125</f>
        <v>12295600</v>
      </c>
    </row>
    <row r="126" spans="1:17" s="115" customFormat="1" ht="39">
      <c r="A126" s="122"/>
      <c r="B126" s="200" t="s">
        <v>622</v>
      </c>
      <c r="C126" s="200"/>
      <c r="D126" s="200"/>
      <c r="E126" s="213" t="s">
        <v>420</v>
      </c>
      <c r="F126" s="212">
        <f>F127+F129+F132</f>
        <v>11786029</v>
      </c>
      <c r="G126" s="212">
        <f aca="true" t="shared" si="50" ref="G126:P126">G127+G129+G132</f>
        <v>11776029</v>
      </c>
      <c r="H126" s="212">
        <f t="shared" si="50"/>
        <v>1172001</v>
      </c>
      <c r="I126" s="212">
        <f t="shared" si="50"/>
        <v>17102</v>
      </c>
      <c r="J126" s="212">
        <f t="shared" si="50"/>
        <v>0</v>
      </c>
      <c r="K126" s="212">
        <f t="shared" si="50"/>
        <v>509571</v>
      </c>
      <c r="L126" s="212">
        <f t="shared" si="50"/>
        <v>509571</v>
      </c>
      <c r="M126" s="212">
        <f t="shared" si="50"/>
        <v>0</v>
      </c>
      <c r="N126" s="212">
        <f t="shared" si="50"/>
        <v>0</v>
      </c>
      <c r="O126" s="212">
        <f t="shared" si="50"/>
        <v>0</v>
      </c>
      <c r="P126" s="212">
        <f t="shared" si="50"/>
        <v>0</v>
      </c>
      <c r="Q126" s="85">
        <f t="shared" si="49"/>
        <v>12295600</v>
      </c>
    </row>
    <row r="127" spans="1:17" s="115" customFormat="1" ht="18.75">
      <c r="A127" s="122"/>
      <c r="B127" s="209" t="s">
        <v>334</v>
      </c>
      <c r="C127" s="88" t="s">
        <v>335</v>
      </c>
      <c r="D127" s="193" t="s">
        <v>334</v>
      </c>
      <c r="E127" s="89" t="s">
        <v>251</v>
      </c>
      <c r="F127" s="106">
        <f>F128</f>
        <v>1497229</v>
      </c>
      <c r="G127" s="106">
        <f aca="true" t="shared" si="51" ref="G127:P127">G128</f>
        <v>1497229</v>
      </c>
      <c r="H127" s="106">
        <f t="shared" si="51"/>
        <v>1172001</v>
      </c>
      <c r="I127" s="106">
        <f t="shared" si="51"/>
        <v>17102</v>
      </c>
      <c r="J127" s="106">
        <f t="shared" si="51"/>
        <v>0</v>
      </c>
      <c r="K127" s="106">
        <f t="shared" si="51"/>
        <v>0</v>
      </c>
      <c r="L127" s="106"/>
      <c r="M127" s="106">
        <f t="shared" si="51"/>
        <v>0</v>
      </c>
      <c r="N127" s="106">
        <f t="shared" si="51"/>
        <v>0</v>
      </c>
      <c r="O127" s="106">
        <f t="shared" si="51"/>
        <v>0</v>
      </c>
      <c r="P127" s="106">
        <f t="shared" si="51"/>
        <v>0</v>
      </c>
      <c r="Q127" s="85">
        <f t="shared" si="49"/>
        <v>1497229</v>
      </c>
    </row>
    <row r="128" spans="1:17" s="86" customFormat="1" ht="59.25" customHeight="1">
      <c r="A128" s="116"/>
      <c r="B128" s="93" t="s">
        <v>623</v>
      </c>
      <c r="C128" s="93" t="s">
        <v>108</v>
      </c>
      <c r="D128" s="93" t="s">
        <v>593</v>
      </c>
      <c r="E128" s="202" t="s">
        <v>110</v>
      </c>
      <c r="F128" s="106">
        <v>1497229</v>
      </c>
      <c r="G128" s="120">
        <v>1497229</v>
      </c>
      <c r="H128" s="120">
        <v>1172001</v>
      </c>
      <c r="I128" s="120">
        <v>17102</v>
      </c>
      <c r="J128" s="120"/>
      <c r="K128" s="99"/>
      <c r="L128" s="99"/>
      <c r="M128" s="120"/>
      <c r="N128" s="120"/>
      <c r="O128" s="120"/>
      <c r="P128" s="120"/>
      <c r="Q128" s="85">
        <f t="shared" si="49"/>
        <v>1497229</v>
      </c>
    </row>
    <row r="129" spans="1:17" s="86" customFormat="1" ht="29.25" customHeight="1">
      <c r="A129" s="116"/>
      <c r="B129" s="209" t="s">
        <v>334</v>
      </c>
      <c r="C129" s="88" t="s">
        <v>253</v>
      </c>
      <c r="D129" s="193" t="s">
        <v>334</v>
      </c>
      <c r="E129" s="89" t="s">
        <v>86</v>
      </c>
      <c r="F129" s="106">
        <f>F130</f>
        <v>10000</v>
      </c>
      <c r="G129" s="414">
        <f aca="true" t="shared" si="52" ref="G129:P129">G130</f>
        <v>0</v>
      </c>
      <c r="H129" s="414">
        <f t="shared" si="52"/>
        <v>0</v>
      </c>
      <c r="I129" s="414">
        <f t="shared" si="52"/>
        <v>0</v>
      </c>
      <c r="J129" s="99">
        <f t="shared" si="52"/>
        <v>0</v>
      </c>
      <c r="K129" s="99">
        <f t="shared" si="52"/>
        <v>0</v>
      </c>
      <c r="L129" s="99"/>
      <c r="M129" s="99">
        <f t="shared" si="52"/>
        <v>0</v>
      </c>
      <c r="N129" s="99">
        <f t="shared" si="52"/>
        <v>0</v>
      </c>
      <c r="O129" s="99">
        <f t="shared" si="52"/>
        <v>0</v>
      </c>
      <c r="P129" s="99">
        <f t="shared" si="52"/>
        <v>0</v>
      </c>
      <c r="Q129" s="85">
        <f t="shared" si="49"/>
        <v>10000</v>
      </c>
    </row>
    <row r="130" spans="1:17" s="86" customFormat="1" ht="20.25">
      <c r="A130" s="122"/>
      <c r="B130" s="93" t="s">
        <v>87</v>
      </c>
      <c r="C130" s="93" t="s">
        <v>74</v>
      </c>
      <c r="D130" s="93" t="s">
        <v>602</v>
      </c>
      <c r="E130" s="339" t="s">
        <v>233</v>
      </c>
      <c r="F130" s="106">
        <v>10000</v>
      </c>
      <c r="G130" s="420"/>
      <c r="H130" s="420"/>
      <c r="I130" s="420"/>
      <c r="J130" s="106"/>
      <c r="K130" s="106"/>
      <c r="L130" s="106"/>
      <c r="M130" s="106"/>
      <c r="N130" s="106"/>
      <c r="O130" s="106"/>
      <c r="P130" s="106"/>
      <c r="Q130" s="85">
        <f t="shared" si="49"/>
        <v>10000</v>
      </c>
    </row>
    <row r="131" spans="1:17" s="86" customFormat="1" ht="69" hidden="1">
      <c r="A131" s="122"/>
      <c r="B131" s="309" t="s">
        <v>234</v>
      </c>
      <c r="C131" s="309" t="s">
        <v>235</v>
      </c>
      <c r="D131" s="309"/>
      <c r="E131" s="310" t="s">
        <v>236</v>
      </c>
      <c r="F131" s="425"/>
      <c r="G131" s="426"/>
      <c r="H131" s="426"/>
      <c r="I131" s="426"/>
      <c r="J131" s="124"/>
      <c r="K131" s="99"/>
      <c r="L131" s="99"/>
      <c r="M131" s="120"/>
      <c r="N131" s="120"/>
      <c r="O131" s="120"/>
      <c r="P131" s="120"/>
      <c r="Q131" s="85">
        <f t="shared" si="49"/>
        <v>0</v>
      </c>
    </row>
    <row r="132" spans="1:17" s="86" customFormat="1" ht="20.25">
      <c r="A132" s="122"/>
      <c r="B132" s="209" t="s">
        <v>334</v>
      </c>
      <c r="C132" s="88" t="s">
        <v>88</v>
      </c>
      <c r="D132" s="193" t="s">
        <v>334</v>
      </c>
      <c r="E132" s="89" t="s">
        <v>250</v>
      </c>
      <c r="F132" s="112">
        <f>F133+F135+F138</f>
        <v>10278800</v>
      </c>
      <c r="G132" s="112">
        <f aca="true" t="shared" si="53" ref="G132:P132">G133+G135+G138</f>
        <v>10278800</v>
      </c>
      <c r="H132" s="112">
        <f t="shared" si="53"/>
        <v>0</v>
      </c>
      <c r="I132" s="112">
        <f t="shared" si="53"/>
        <v>0</v>
      </c>
      <c r="J132" s="112">
        <f t="shared" si="53"/>
        <v>0</v>
      </c>
      <c r="K132" s="112">
        <f t="shared" si="53"/>
        <v>509571</v>
      </c>
      <c r="L132" s="112">
        <f t="shared" si="53"/>
        <v>509571</v>
      </c>
      <c r="M132" s="112">
        <f t="shared" si="53"/>
        <v>0</v>
      </c>
      <c r="N132" s="112">
        <f t="shared" si="53"/>
        <v>0</v>
      </c>
      <c r="O132" s="112">
        <f t="shared" si="53"/>
        <v>0</v>
      </c>
      <c r="P132" s="112">
        <f t="shared" si="53"/>
        <v>0</v>
      </c>
      <c r="Q132" s="85">
        <f t="shared" si="49"/>
        <v>10788371</v>
      </c>
    </row>
    <row r="133" spans="1:17" s="86" customFormat="1" ht="85.5" customHeight="1">
      <c r="A133" s="122"/>
      <c r="B133" s="209">
        <v>3719400</v>
      </c>
      <c r="C133" s="88" t="s">
        <v>113</v>
      </c>
      <c r="D133" s="193" t="s">
        <v>334</v>
      </c>
      <c r="E133" s="89" t="s">
        <v>114</v>
      </c>
      <c r="F133" s="112">
        <f>F134</f>
        <v>10089800</v>
      </c>
      <c r="G133" s="112">
        <f aca="true" t="shared" si="54" ref="G133:P133">G134</f>
        <v>10089800</v>
      </c>
      <c r="H133" s="424">
        <f t="shared" si="54"/>
        <v>0</v>
      </c>
      <c r="I133" s="424">
        <f t="shared" si="54"/>
        <v>0</v>
      </c>
      <c r="J133" s="112">
        <f t="shared" si="54"/>
        <v>0</v>
      </c>
      <c r="K133" s="112">
        <f t="shared" si="54"/>
        <v>0</v>
      </c>
      <c r="L133" s="112"/>
      <c r="M133" s="112">
        <f t="shared" si="54"/>
        <v>0</v>
      </c>
      <c r="N133" s="112">
        <f t="shared" si="54"/>
        <v>0</v>
      </c>
      <c r="O133" s="112">
        <f t="shared" si="54"/>
        <v>0</v>
      </c>
      <c r="P133" s="112">
        <f t="shared" si="54"/>
        <v>0</v>
      </c>
      <c r="Q133" s="85">
        <f t="shared" si="49"/>
        <v>10089800</v>
      </c>
    </row>
    <row r="134" spans="1:17" ht="64.5" customHeight="1">
      <c r="A134" s="92"/>
      <c r="B134" s="326">
        <v>3719410</v>
      </c>
      <c r="C134" s="224" t="s">
        <v>115</v>
      </c>
      <c r="D134" s="224" t="s">
        <v>237</v>
      </c>
      <c r="E134" s="203" t="s">
        <v>216</v>
      </c>
      <c r="F134" s="106">
        <v>10089800</v>
      </c>
      <c r="G134" s="101">
        <v>10089800</v>
      </c>
      <c r="H134" s="427"/>
      <c r="I134" s="427"/>
      <c r="J134" s="101"/>
      <c r="K134" s="99"/>
      <c r="L134" s="99"/>
      <c r="M134" s="120"/>
      <c r="N134" s="120"/>
      <c r="O134" s="120"/>
      <c r="P134" s="120"/>
      <c r="Q134" s="85">
        <f t="shared" si="49"/>
        <v>10089800</v>
      </c>
    </row>
    <row r="135" spans="1:17" ht="75" customHeight="1">
      <c r="A135" s="92"/>
      <c r="B135" s="209">
        <v>3719700</v>
      </c>
      <c r="C135" s="88" t="s">
        <v>538</v>
      </c>
      <c r="D135" s="193" t="s">
        <v>334</v>
      </c>
      <c r="E135" s="89" t="s">
        <v>539</v>
      </c>
      <c r="F135" s="106">
        <f>F137+F136</f>
        <v>122000</v>
      </c>
      <c r="G135" s="106">
        <f aca="true" t="shared" si="55" ref="G135:P135">G137+G136</f>
        <v>122000</v>
      </c>
      <c r="H135" s="106">
        <f t="shared" si="55"/>
        <v>0</v>
      </c>
      <c r="I135" s="106">
        <f t="shared" si="55"/>
        <v>0</v>
      </c>
      <c r="J135" s="106">
        <f t="shared" si="55"/>
        <v>0</v>
      </c>
      <c r="K135" s="106">
        <f t="shared" si="55"/>
        <v>509571</v>
      </c>
      <c r="L135" s="106">
        <f t="shared" si="55"/>
        <v>509571</v>
      </c>
      <c r="M135" s="106">
        <f t="shared" si="55"/>
        <v>0</v>
      </c>
      <c r="N135" s="106">
        <f t="shared" si="55"/>
        <v>0</v>
      </c>
      <c r="O135" s="106">
        <f t="shared" si="55"/>
        <v>0</v>
      </c>
      <c r="P135" s="106">
        <f t="shared" si="55"/>
        <v>0</v>
      </c>
      <c r="Q135" s="85">
        <f t="shared" si="49"/>
        <v>631571</v>
      </c>
    </row>
    <row r="136" spans="1:17" ht="52.5" customHeight="1">
      <c r="A136" s="92"/>
      <c r="B136" s="209">
        <v>3719750</v>
      </c>
      <c r="C136" s="88" t="s">
        <v>14</v>
      </c>
      <c r="D136" s="224" t="s">
        <v>237</v>
      </c>
      <c r="E136" s="89" t="s">
        <v>15</v>
      </c>
      <c r="F136" s="106"/>
      <c r="G136" s="106"/>
      <c r="H136" s="106"/>
      <c r="I136" s="106"/>
      <c r="J136" s="106"/>
      <c r="K136" s="106">
        <v>509571</v>
      </c>
      <c r="L136" s="106">
        <v>509571</v>
      </c>
      <c r="M136" s="106"/>
      <c r="N136" s="106"/>
      <c r="O136" s="106"/>
      <c r="P136" s="106"/>
      <c r="Q136" s="85"/>
    </row>
    <row r="137" spans="1:17" ht="33" customHeight="1">
      <c r="A137" s="92"/>
      <c r="B137" s="326">
        <v>3719770</v>
      </c>
      <c r="C137" s="224" t="s">
        <v>540</v>
      </c>
      <c r="D137" s="224" t="s">
        <v>237</v>
      </c>
      <c r="E137" s="203" t="s">
        <v>80</v>
      </c>
      <c r="F137" s="106">
        <v>122000</v>
      </c>
      <c r="G137" s="101">
        <v>122000</v>
      </c>
      <c r="H137" s="427"/>
      <c r="I137" s="427"/>
      <c r="J137" s="101"/>
      <c r="K137" s="99"/>
      <c r="L137" s="99"/>
      <c r="M137" s="120"/>
      <c r="N137" s="120"/>
      <c r="O137" s="120"/>
      <c r="P137" s="120"/>
      <c r="Q137" s="85">
        <f t="shared" si="49"/>
        <v>122000</v>
      </c>
    </row>
    <row r="138" spans="1:17" ht="57" customHeight="1">
      <c r="A138" s="92"/>
      <c r="B138" s="550">
        <v>3719800</v>
      </c>
      <c r="C138" s="328" t="s">
        <v>306</v>
      </c>
      <c r="D138" s="328" t="s">
        <v>334</v>
      </c>
      <c r="E138" s="329" t="s">
        <v>307</v>
      </c>
      <c r="F138" s="106">
        <v>67000</v>
      </c>
      <c r="G138" s="101">
        <v>67000</v>
      </c>
      <c r="H138" s="427"/>
      <c r="I138" s="427"/>
      <c r="J138" s="101"/>
      <c r="K138" s="99"/>
      <c r="L138" s="99"/>
      <c r="M138" s="120"/>
      <c r="N138" s="120"/>
      <c r="O138" s="120"/>
      <c r="P138" s="120"/>
      <c r="Q138" s="85"/>
    </row>
    <row r="139" spans="2:17" ht="20.25">
      <c r="B139" s="304"/>
      <c r="C139" s="304"/>
      <c r="D139" s="304"/>
      <c r="E139" s="377" t="s">
        <v>238</v>
      </c>
      <c r="F139" s="114">
        <f aca="true" t="shared" si="56" ref="F139:P139">F8+F44+F74+F113+F125</f>
        <v>114816467</v>
      </c>
      <c r="G139" s="114">
        <f t="shared" si="56"/>
        <v>114806467</v>
      </c>
      <c r="H139" s="114">
        <f t="shared" si="56"/>
        <v>45019127</v>
      </c>
      <c r="I139" s="114">
        <f t="shared" si="56"/>
        <v>5402669</v>
      </c>
      <c r="J139" s="114">
        <f t="shared" si="56"/>
        <v>0</v>
      </c>
      <c r="K139" s="114">
        <f t="shared" si="56"/>
        <v>5030424.14</v>
      </c>
      <c r="L139" s="114">
        <f t="shared" si="56"/>
        <v>4050892.1399999997</v>
      </c>
      <c r="M139" s="114">
        <f t="shared" si="56"/>
        <v>915600</v>
      </c>
      <c r="N139" s="114">
        <f t="shared" si="56"/>
        <v>42200</v>
      </c>
      <c r="O139" s="114">
        <f t="shared" si="56"/>
        <v>0</v>
      </c>
      <c r="P139" s="114">
        <f t="shared" si="56"/>
        <v>63932</v>
      </c>
      <c r="Q139" s="85">
        <f t="shared" si="49"/>
        <v>119846891.14</v>
      </c>
    </row>
    <row r="140" spans="2:17" ht="20.25">
      <c r="B140" s="378"/>
      <c r="C140" s="378"/>
      <c r="D140" s="378"/>
      <c r="E140" s="379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1"/>
    </row>
    <row r="141" spans="2:17" ht="20.25">
      <c r="B141" s="378"/>
      <c r="C141" s="378"/>
      <c r="D141" s="378"/>
      <c r="E141" s="379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1"/>
    </row>
    <row r="142" spans="2:17" ht="20.25">
      <c r="B142" s="378"/>
      <c r="C142" s="378"/>
      <c r="D142" s="378"/>
      <c r="E142" s="379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1"/>
    </row>
    <row r="143" spans="5:16" ht="18.75">
      <c r="E143" s="300" t="s">
        <v>583</v>
      </c>
      <c r="P143" s="127" t="s">
        <v>241</v>
      </c>
    </row>
    <row r="144" spans="5:16" ht="18.75">
      <c r="E144" s="300"/>
      <c r="P144" s="127"/>
    </row>
    <row r="145" spans="7:17" ht="18.75">
      <c r="G145" s="127"/>
      <c r="Q145" s="127"/>
    </row>
    <row r="146" spans="7:17" ht="18.75">
      <c r="G146" s="128">
        <f>G139-G145+10000</f>
        <v>114816467</v>
      </c>
      <c r="Q146" s="232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2" r:id="rId1"/>
  <headerFooter alignWithMargins="0">
    <oddFooter>&amp;C&amp;11&amp;P</oddFooter>
  </headerFooter>
  <rowBreaks count="5" manualBreakCount="5">
    <brk id="35" min="1" max="16" man="1"/>
    <brk id="54" min="1" max="18" man="1"/>
    <brk id="79" min="1" max="17" man="1"/>
    <brk id="100" min="1" max="16" man="1"/>
    <brk id="116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4"/>
  <sheetViews>
    <sheetView showZeros="0" view="pageBreakPreview" zoomScale="50" zoomScaleNormal="75" zoomScaleSheetLayoutView="50" zoomScalePageLayoutView="0" workbookViewId="0" topLeftCell="L1">
      <selection activeCell="R1" sqref="R1:V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18.8515625" style="129" customWidth="1"/>
    <col min="7" max="7" width="24.140625" style="129" customWidth="1"/>
    <col min="8" max="8" width="21.00390625" style="129" customWidth="1"/>
    <col min="9" max="9" width="19.8515625" style="129" customWidth="1"/>
    <col min="10" max="12" width="19.00390625" style="129" customWidth="1"/>
    <col min="13" max="13" width="20.140625" style="129" customWidth="1"/>
    <col min="14" max="14" width="23.7109375" style="129" customWidth="1"/>
    <col min="15" max="15" width="19.7109375" style="129" customWidth="1"/>
    <col min="16" max="17" width="20.421875" style="129" customWidth="1"/>
    <col min="18" max="18" width="22.28125" style="129" customWidth="1"/>
    <col min="19" max="19" width="16.7109375" style="129" customWidth="1"/>
    <col min="20" max="21" width="15.57421875" style="129" customWidth="1"/>
    <col min="22" max="23" width="18.140625" style="129" customWidth="1"/>
    <col min="24" max="24" width="22.8515625" style="129" customWidth="1"/>
    <col min="25" max="26" width="18.00390625" style="129" customWidth="1"/>
    <col min="27" max="29" width="18.8515625" style="129" customWidth="1"/>
    <col min="30" max="30" width="17.57421875" style="129" customWidth="1"/>
    <col min="31" max="16384" width="8.8515625" style="129" customWidth="1"/>
  </cols>
  <sheetData>
    <row r="1" spans="1:29" ht="112.5" customHeight="1">
      <c r="A1" s="129" t="s">
        <v>571</v>
      </c>
      <c r="D1" s="130"/>
      <c r="E1" s="130"/>
      <c r="F1" s="130"/>
      <c r="G1" s="130"/>
      <c r="H1" s="130"/>
      <c r="I1" s="130"/>
      <c r="J1" s="130"/>
      <c r="O1" s="131"/>
      <c r="P1" s="131"/>
      <c r="Q1" s="131"/>
      <c r="R1" s="668" t="s">
        <v>639</v>
      </c>
      <c r="S1" s="668"/>
      <c r="T1" s="668"/>
      <c r="U1" s="668"/>
      <c r="V1" s="668"/>
      <c r="W1" s="548"/>
      <c r="X1" s="577"/>
      <c r="Y1" s="577"/>
      <c r="Z1" s="577"/>
      <c r="AA1" s="577"/>
      <c r="AB1" s="548"/>
      <c r="AC1" s="548"/>
    </row>
    <row r="2" ht="6" customHeight="1">
      <c r="O2" s="132"/>
    </row>
    <row r="3" spans="1:24" ht="51" customHeight="1">
      <c r="A3" s="133"/>
      <c r="B3" s="133"/>
      <c r="C3" s="133"/>
      <c r="D3" s="674" t="s">
        <v>379</v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134"/>
      <c r="U3" s="134"/>
      <c r="V3" s="134"/>
      <c r="W3" s="134"/>
      <c r="X3" s="134"/>
    </row>
    <row r="4" spans="1:24" ht="12.75" customHeight="1" thickBot="1">
      <c r="A4" s="135"/>
      <c r="B4" s="135"/>
      <c r="K4" s="136"/>
      <c r="L4" s="136"/>
      <c r="M4" s="136"/>
      <c r="N4" s="135"/>
      <c r="P4" s="135"/>
      <c r="Q4" s="135"/>
      <c r="R4" s="135"/>
      <c r="S4" s="135"/>
      <c r="T4" s="135"/>
      <c r="U4" s="135"/>
      <c r="V4" s="135"/>
      <c r="W4" s="135"/>
      <c r="X4" s="135" t="s">
        <v>584</v>
      </c>
    </row>
    <row r="5" spans="1:30" ht="15" customHeight="1">
      <c r="A5" s="664" t="s">
        <v>239</v>
      </c>
      <c r="B5" s="664"/>
      <c r="C5" s="665"/>
      <c r="D5" s="676" t="s">
        <v>132</v>
      </c>
      <c r="E5" s="670" t="s">
        <v>281</v>
      </c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1"/>
      <c r="U5" s="671"/>
      <c r="V5" s="671"/>
      <c r="W5" s="671"/>
      <c r="X5" s="671"/>
      <c r="Y5" s="643" t="s">
        <v>541</v>
      </c>
      <c r="Z5" s="644"/>
      <c r="AA5" s="644"/>
      <c r="AB5" s="644"/>
      <c r="AC5" s="644"/>
      <c r="AD5" s="645"/>
    </row>
    <row r="6" spans="1:30" ht="20.25" customHeight="1">
      <c r="A6" s="664"/>
      <c r="B6" s="664"/>
      <c r="C6" s="665"/>
      <c r="D6" s="677"/>
      <c r="E6" s="666" t="s">
        <v>517</v>
      </c>
      <c r="F6" s="659" t="s">
        <v>635</v>
      </c>
      <c r="G6" s="666" t="s">
        <v>215</v>
      </c>
      <c r="H6" s="667" t="s">
        <v>277</v>
      </c>
      <c r="I6" s="672"/>
      <c r="J6" s="673"/>
      <c r="K6" s="675" t="s">
        <v>456</v>
      </c>
      <c r="L6" s="675"/>
      <c r="M6" s="675"/>
      <c r="N6" s="675"/>
      <c r="O6" s="675"/>
      <c r="P6" s="675"/>
      <c r="Q6" s="675"/>
      <c r="R6" s="675"/>
      <c r="S6" s="675"/>
      <c r="T6" s="575"/>
      <c r="U6" s="575"/>
      <c r="V6" s="575"/>
      <c r="W6" s="575"/>
      <c r="X6" s="667" t="s">
        <v>134</v>
      </c>
      <c r="Y6" s="652" t="s">
        <v>456</v>
      </c>
      <c r="Z6" s="653"/>
      <c r="AA6" s="653"/>
      <c r="AB6" s="654"/>
      <c r="AC6" s="588"/>
      <c r="AD6" s="646" t="s">
        <v>134</v>
      </c>
    </row>
    <row r="7" spans="1:30" ht="13.5" customHeight="1">
      <c r="A7" s="664"/>
      <c r="B7" s="664"/>
      <c r="C7" s="665"/>
      <c r="D7" s="677"/>
      <c r="E7" s="666"/>
      <c r="F7" s="660"/>
      <c r="G7" s="666"/>
      <c r="H7" s="659" t="s">
        <v>278</v>
      </c>
      <c r="I7" s="659" t="s">
        <v>279</v>
      </c>
      <c r="J7" s="659" t="s">
        <v>280</v>
      </c>
      <c r="K7" s="666" t="s">
        <v>213</v>
      </c>
      <c r="L7" s="659" t="s">
        <v>383</v>
      </c>
      <c r="M7" s="669" t="s">
        <v>246</v>
      </c>
      <c r="N7" s="669" t="s">
        <v>244</v>
      </c>
      <c r="O7" s="666" t="s">
        <v>245</v>
      </c>
      <c r="P7" s="666" t="s">
        <v>133</v>
      </c>
      <c r="Q7" s="659" t="s">
        <v>467</v>
      </c>
      <c r="R7" s="666" t="s">
        <v>255</v>
      </c>
      <c r="S7" s="666" t="s">
        <v>256</v>
      </c>
      <c r="T7" s="659" t="s">
        <v>316</v>
      </c>
      <c r="U7" s="659" t="s">
        <v>317</v>
      </c>
      <c r="V7" s="659" t="s">
        <v>19</v>
      </c>
      <c r="W7" s="659" t="s">
        <v>450</v>
      </c>
      <c r="X7" s="667"/>
      <c r="Y7" s="649" t="s">
        <v>172</v>
      </c>
      <c r="Z7" s="651" t="s">
        <v>169</v>
      </c>
      <c r="AA7" s="651" t="s">
        <v>216</v>
      </c>
      <c r="AB7" s="651" t="s">
        <v>308</v>
      </c>
      <c r="AC7" s="649" t="s">
        <v>210</v>
      </c>
      <c r="AD7" s="647"/>
    </row>
    <row r="8" spans="1:30" ht="22.5" customHeight="1">
      <c r="A8" s="664"/>
      <c r="B8" s="664"/>
      <c r="C8" s="665"/>
      <c r="D8" s="677"/>
      <c r="E8" s="666"/>
      <c r="F8" s="660"/>
      <c r="G8" s="666"/>
      <c r="H8" s="660"/>
      <c r="I8" s="660"/>
      <c r="J8" s="660"/>
      <c r="K8" s="666"/>
      <c r="L8" s="660"/>
      <c r="M8" s="669"/>
      <c r="N8" s="669" t="s">
        <v>257</v>
      </c>
      <c r="O8" s="666"/>
      <c r="P8" s="666"/>
      <c r="Q8" s="660"/>
      <c r="R8" s="666"/>
      <c r="S8" s="666"/>
      <c r="T8" s="660"/>
      <c r="U8" s="660"/>
      <c r="V8" s="660"/>
      <c r="W8" s="660"/>
      <c r="X8" s="667"/>
      <c r="Y8" s="649"/>
      <c r="Z8" s="649"/>
      <c r="AA8" s="649"/>
      <c r="AB8" s="649"/>
      <c r="AC8" s="649"/>
      <c r="AD8" s="647"/>
    </row>
    <row r="9" spans="1:30" ht="15.75" customHeight="1">
      <c r="A9" s="664"/>
      <c r="B9" s="664"/>
      <c r="C9" s="665"/>
      <c r="D9" s="677"/>
      <c r="E9" s="666"/>
      <c r="F9" s="660"/>
      <c r="G9" s="666"/>
      <c r="H9" s="660"/>
      <c r="I9" s="660"/>
      <c r="J9" s="660"/>
      <c r="K9" s="666"/>
      <c r="L9" s="660"/>
      <c r="M9" s="669"/>
      <c r="N9" s="669"/>
      <c r="O9" s="666"/>
      <c r="P9" s="666"/>
      <c r="Q9" s="660"/>
      <c r="R9" s="666"/>
      <c r="S9" s="666"/>
      <c r="T9" s="660"/>
      <c r="U9" s="660"/>
      <c r="V9" s="660"/>
      <c r="W9" s="660"/>
      <c r="X9" s="667"/>
      <c r="Y9" s="649"/>
      <c r="Z9" s="649"/>
      <c r="AA9" s="649"/>
      <c r="AB9" s="649"/>
      <c r="AC9" s="649"/>
      <c r="AD9" s="647"/>
    </row>
    <row r="10" spans="1:30" ht="409.5" customHeight="1">
      <c r="A10" s="664"/>
      <c r="B10" s="664"/>
      <c r="C10" s="665"/>
      <c r="D10" s="677"/>
      <c r="E10" s="666"/>
      <c r="F10" s="661"/>
      <c r="G10" s="666"/>
      <c r="H10" s="661"/>
      <c r="I10" s="661"/>
      <c r="J10" s="661"/>
      <c r="K10" s="666"/>
      <c r="L10" s="661"/>
      <c r="M10" s="669"/>
      <c r="N10" s="669"/>
      <c r="O10" s="666"/>
      <c r="P10" s="666"/>
      <c r="Q10" s="661"/>
      <c r="R10" s="666"/>
      <c r="S10" s="666"/>
      <c r="T10" s="661"/>
      <c r="U10" s="661"/>
      <c r="V10" s="661"/>
      <c r="W10" s="661"/>
      <c r="X10" s="667"/>
      <c r="Y10" s="650"/>
      <c r="Z10" s="650"/>
      <c r="AA10" s="650"/>
      <c r="AB10" s="650"/>
      <c r="AC10" s="650"/>
      <c r="AD10" s="648"/>
    </row>
    <row r="11" spans="1:30" ht="15.75">
      <c r="A11" s="664">
        <v>1</v>
      </c>
      <c r="B11" s="664"/>
      <c r="C11" s="665"/>
      <c r="D11" s="498">
        <v>2</v>
      </c>
      <c r="E11" s="494"/>
      <c r="F11" s="494"/>
      <c r="G11" s="137">
        <v>3</v>
      </c>
      <c r="H11" s="137"/>
      <c r="I11" s="137"/>
      <c r="J11" s="137"/>
      <c r="K11" s="495">
        <v>4</v>
      </c>
      <c r="L11" s="495"/>
      <c r="M11" s="496">
        <v>5</v>
      </c>
      <c r="N11" s="496">
        <v>6</v>
      </c>
      <c r="O11" s="496">
        <v>7</v>
      </c>
      <c r="P11" s="496">
        <v>8</v>
      </c>
      <c r="Q11" s="496"/>
      <c r="R11" s="496">
        <v>9</v>
      </c>
      <c r="S11" s="496">
        <v>10</v>
      </c>
      <c r="T11" s="520"/>
      <c r="U11" s="520"/>
      <c r="V11" s="520"/>
      <c r="W11" s="520"/>
      <c r="X11" s="520"/>
      <c r="Y11" s="523"/>
      <c r="Z11" s="526"/>
      <c r="AA11" s="526"/>
      <c r="AB11" s="526"/>
      <c r="AC11" s="526"/>
      <c r="AD11" s="524"/>
    </row>
    <row r="12" spans="1:30" ht="24" customHeight="1">
      <c r="A12" s="662">
        <v>25204000000</v>
      </c>
      <c r="B12" s="662" t="s">
        <v>321</v>
      </c>
      <c r="C12" s="663" t="s">
        <v>322</v>
      </c>
      <c r="D12" s="499" t="s">
        <v>323</v>
      </c>
      <c r="E12" s="313"/>
      <c r="F12" s="313">
        <v>1061600</v>
      </c>
      <c r="G12" s="313">
        <v>1865700</v>
      </c>
      <c r="H12" s="313">
        <v>13403700</v>
      </c>
      <c r="I12" s="313">
        <v>10089800</v>
      </c>
      <c r="J12" s="313">
        <v>332000</v>
      </c>
      <c r="K12" s="141">
        <v>419700</v>
      </c>
      <c r="L12" s="141">
        <v>211450</v>
      </c>
      <c r="M12" s="139">
        <v>17131800</v>
      </c>
      <c r="N12" s="608">
        <v>13584091.6</v>
      </c>
      <c r="O12" s="139">
        <v>1645400</v>
      </c>
      <c r="P12" s="141">
        <v>1097500</v>
      </c>
      <c r="Q12" s="141">
        <v>367784</v>
      </c>
      <c r="R12" s="140">
        <v>16900</v>
      </c>
      <c r="S12" s="140">
        <v>7600</v>
      </c>
      <c r="T12" s="576">
        <v>259000</v>
      </c>
      <c r="U12" s="576">
        <v>255792</v>
      </c>
      <c r="V12" s="576">
        <v>611700</v>
      </c>
      <c r="W12" s="576">
        <v>377872</v>
      </c>
      <c r="X12" s="609">
        <f>SUM(E12:W12)</f>
        <v>62739389.6</v>
      </c>
      <c r="Y12" s="523"/>
      <c r="Z12" s="526"/>
      <c r="AA12" s="526"/>
      <c r="AB12" s="526"/>
      <c r="AC12" s="526"/>
      <c r="AD12" s="524"/>
    </row>
    <row r="13" spans="1:30" ht="21.75" customHeight="1">
      <c r="A13" s="662" t="s">
        <v>324</v>
      </c>
      <c r="B13" s="662">
        <v>16</v>
      </c>
      <c r="C13" s="663" t="s">
        <v>325</v>
      </c>
      <c r="D13" s="499" t="s">
        <v>326</v>
      </c>
      <c r="E13" s="138"/>
      <c r="F13" s="138"/>
      <c r="G13" s="138"/>
      <c r="H13" s="138"/>
      <c r="I13" s="138"/>
      <c r="J13" s="138"/>
      <c r="K13" s="141"/>
      <c r="L13" s="141"/>
      <c r="M13" s="139"/>
      <c r="N13" s="139"/>
      <c r="O13" s="139"/>
      <c r="P13" s="141"/>
      <c r="Q13" s="141"/>
      <c r="R13" s="139"/>
      <c r="S13" s="139"/>
      <c r="T13" s="521"/>
      <c r="U13" s="521"/>
      <c r="V13" s="521"/>
      <c r="W13" s="521"/>
      <c r="X13" s="521">
        <f>SUM(E13:S13)</f>
        <v>0</v>
      </c>
      <c r="Y13" s="525">
        <v>42000</v>
      </c>
      <c r="Z13" s="525">
        <v>80000</v>
      </c>
      <c r="AA13" s="525">
        <v>10089800</v>
      </c>
      <c r="AB13" s="551"/>
      <c r="AC13" s="551"/>
      <c r="AD13" s="527">
        <f>Y13+AA13</f>
        <v>10131800</v>
      </c>
    </row>
    <row r="14" spans="1:30" ht="22.5" customHeight="1" hidden="1" thickBot="1">
      <c r="A14" s="655" t="s">
        <v>327</v>
      </c>
      <c r="B14" s="655"/>
      <c r="C14" s="656"/>
      <c r="D14" s="500" t="s">
        <v>328</v>
      </c>
      <c r="E14" s="497"/>
      <c r="F14" s="497"/>
      <c r="G14" s="497"/>
      <c r="H14" s="497"/>
      <c r="I14" s="497"/>
      <c r="J14" s="497"/>
      <c r="K14" s="141"/>
      <c r="L14" s="141"/>
      <c r="M14" s="139">
        <v>0</v>
      </c>
      <c r="N14" s="139">
        <v>0</v>
      </c>
      <c r="O14" s="139">
        <v>0</v>
      </c>
      <c r="P14" s="139">
        <v>0</v>
      </c>
      <c r="Q14" s="139"/>
      <c r="R14" s="139">
        <v>0</v>
      </c>
      <c r="S14" s="139">
        <v>0</v>
      </c>
      <c r="T14" s="521"/>
      <c r="U14" s="521"/>
      <c r="V14" s="521"/>
      <c r="W14" s="521"/>
      <c r="X14" s="521">
        <v>0</v>
      </c>
      <c r="Y14" s="523"/>
      <c r="Z14" s="526"/>
      <c r="AA14" s="526"/>
      <c r="AB14" s="526"/>
      <c r="AC14" s="526"/>
      <c r="AD14" s="527">
        <f>Y14+AA14</f>
        <v>0</v>
      </c>
    </row>
    <row r="15" spans="1:30" ht="22.5" customHeight="1">
      <c r="A15" s="656"/>
      <c r="B15" s="657"/>
      <c r="C15" s="658"/>
      <c r="D15" s="552" t="s">
        <v>328</v>
      </c>
      <c r="E15" s="553"/>
      <c r="F15" s="553"/>
      <c r="G15" s="553"/>
      <c r="H15" s="553"/>
      <c r="I15" s="553"/>
      <c r="J15" s="553"/>
      <c r="K15" s="554"/>
      <c r="L15" s="554"/>
      <c r="M15" s="555"/>
      <c r="N15" s="555"/>
      <c r="O15" s="555"/>
      <c r="P15" s="555"/>
      <c r="Q15" s="555"/>
      <c r="R15" s="555"/>
      <c r="S15" s="555"/>
      <c r="T15" s="556"/>
      <c r="U15" s="556"/>
      <c r="V15" s="556"/>
      <c r="W15" s="556"/>
      <c r="X15" s="556"/>
      <c r="Y15" s="557"/>
      <c r="Z15" s="557"/>
      <c r="AA15" s="557"/>
      <c r="AB15" s="558">
        <v>67000</v>
      </c>
      <c r="AC15" s="558"/>
      <c r="AD15" s="527">
        <f>Y15+AA15+AB15</f>
        <v>67000</v>
      </c>
    </row>
    <row r="16" spans="1:30" ht="22.5" customHeight="1">
      <c r="A16" s="656"/>
      <c r="B16" s="657"/>
      <c r="C16" s="658"/>
      <c r="D16" s="552" t="s">
        <v>209</v>
      </c>
      <c r="E16" s="553"/>
      <c r="F16" s="553"/>
      <c r="G16" s="553"/>
      <c r="H16" s="553"/>
      <c r="I16" s="553"/>
      <c r="J16" s="553"/>
      <c r="K16" s="554"/>
      <c r="L16" s="554"/>
      <c r="M16" s="555"/>
      <c r="N16" s="555"/>
      <c r="O16" s="555"/>
      <c r="P16" s="555"/>
      <c r="Q16" s="555"/>
      <c r="R16" s="555"/>
      <c r="S16" s="555"/>
      <c r="T16" s="556"/>
      <c r="U16" s="556"/>
      <c r="V16" s="556"/>
      <c r="W16" s="556"/>
      <c r="X16" s="556"/>
      <c r="Y16" s="557"/>
      <c r="Z16" s="557"/>
      <c r="AA16" s="557"/>
      <c r="AB16" s="558"/>
      <c r="AC16" s="558">
        <v>521100</v>
      </c>
      <c r="AD16" s="527">
        <f>Y16+AA16+AB16+AC16</f>
        <v>521100</v>
      </c>
    </row>
    <row r="17" spans="1:30" ht="24" customHeight="1" thickBot="1">
      <c r="A17" s="655"/>
      <c r="B17" s="655"/>
      <c r="C17" s="656"/>
      <c r="D17" s="501" t="s">
        <v>532</v>
      </c>
      <c r="E17" s="502">
        <f aca="true" t="shared" si="0" ref="E17:AA17">E12+E13</f>
        <v>0</v>
      </c>
      <c r="F17" s="502"/>
      <c r="G17" s="502">
        <f t="shared" si="0"/>
        <v>1865700</v>
      </c>
      <c r="H17" s="502">
        <f>SUM(H12,H13)</f>
        <v>13403700</v>
      </c>
      <c r="I17" s="502">
        <f>SUM(I12,I13)</f>
        <v>10089800</v>
      </c>
      <c r="J17" s="502">
        <f>SUM(J12,J13)</f>
        <v>332000</v>
      </c>
      <c r="K17" s="502">
        <f t="shared" si="0"/>
        <v>419700</v>
      </c>
      <c r="L17" s="502">
        <f t="shared" si="0"/>
        <v>211450</v>
      </c>
      <c r="M17" s="502">
        <f t="shared" si="0"/>
        <v>17131800</v>
      </c>
      <c r="N17" s="502">
        <f t="shared" si="0"/>
        <v>13584091.6</v>
      </c>
      <c r="O17" s="502">
        <f t="shared" si="0"/>
        <v>1645400</v>
      </c>
      <c r="P17" s="502">
        <f t="shared" si="0"/>
        <v>1097500</v>
      </c>
      <c r="Q17" s="502">
        <f t="shared" si="0"/>
        <v>367784</v>
      </c>
      <c r="R17" s="502">
        <f t="shared" si="0"/>
        <v>16900</v>
      </c>
      <c r="S17" s="502">
        <f t="shared" si="0"/>
        <v>7600</v>
      </c>
      <c r="T17" s="502">
        <f t="shared" si="0"/>
        <v>259000</v>
      </c>
      <c r="U17" s="502">
        <f t="shared" si="0"/>
        <v>255792</v>
      </c>
      <c r="V17" s="502">
        <f t="shared" si="0"/>
        <v>611700</v>
      </c>
      <c r="W17" s="502">
        <f t="shared" si="0"/>
        <v>377872</v>
      </c>
      <c r="X17" s="602">
        <f t="shared" si="0"/>
        <v>62739389.6</v>
      </c>
      <c r="Y17" s="522">
        <f t="shared" si="0"/>
        <v>42000</v>
      </c>
      <c r="Z17" s="522">
        <f t="shared" si="0"/>
        <v>80000</v>
      </c>
      <c r="AA17" s="522">
        <f t="shared" si="0"/>
        <v>10089800</v>
      </c>
      <c r="AB17" s="522">
        <f>AB12+AB13+AB15</f>
        <v>67000</v>
      </c>
      <c r="AC17" s="522">
        <f>AC12+AC13+AC15+AC16</f>
        <v>521100</v>
      </c>
      <c r="AD17" s="594">
        <f>AD12+AD13+AD15+AD16</f>
        <v>10719900</v>
      </c>
    </row>
    <row r="18" spans="1:24" ht="12.75">
      <c r="A18" s="142"/>
      <c r="B18" s="142"/>
      <c r="C18" s="142"/>
      <c r="K18" s="143"/>
      <c r="L18" s="143"/>
      <c r="M18" s="143"/>
      <c r="N18" s="143"/>
      <c r="O18" s="143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18.75">
      <c r="A19" s="142"/>
      <c r="B19" s="142"/>
      <c r="C19" s="142"/>
      <c r="K19" s="145"/>
      <c r="L19" s="145"/>
      <c r="M19" s="146"/>
      <c r="N19" s="147"/>
      <c r="O19" s="147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</row>
    <row r="21" spans="1:24" ht="12.75">
      <c r="A21" s="142"/>
      <c r="B21" s="142"/>
      <c r="C21" s="142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ht="18.75">
      <c r="A22" s="142"/>
      <c r="B22" s="142"/>
      <c r="C22" s="142"/>
      <c r="G22" s="130" t="s">
        <v>583</v>
      </c>
      <c r="H22" s="130"/>
      <c r="I22" s="130"/>
      <c r="J22" s="130"/>
      <c r="P22" s="144"/>
      <c r="Q22" s="144"/>
      <c r="R22" s="301" t="s">
        <v>241</v>
      </c>
      <c r="S22" s="144"/>
      <c r="T22" s="144"/>
      <c r="U22" s="144"/>
      <c r="V22" s="144"/>
      <c r="W22" s="144"/>
      <c r="X22" s="144"/>
    </row>
    <row r="23" spans="1:24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L23" s="145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2.75">
      <c r="A24" s="142"/>
      <c r="B24" s="142"/>
      <c r="C24" s="142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2.75">
      <c r="A25" s="142"/>
      <c r="B25" s="142"/>
      <c r="C25" s="142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ht="12.75">
      <c r="A26" s="142"/>
      <c r="B26" s="142"/>
      <c r="C26" s="142"/>
      <c r="M26" s="143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 ht="12.75">
      <c r="A27" s="142"/>
      <c r="B27" s="142"/>
      <c r="C27" s="142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2.75">
      <c r="A28" s="142"/>
      <c r="B28" s="142"/>
      <c r="C28" s="142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2.75">
      <c r="A29" s="142"/>
      <c r="B29" s="142"/>
      <c r="C29" s="142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1:24" ht="12.75">
      <c r="A30" s="142"/>
      <c r="B30" s="142"/>
      <c r="C30" s="142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1:24" ht="12.75">
      <c r="A31" s="142"/>
      <c r="B31" s="142"/>
      <c r="C31" s="142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1:24" ht="12.75">
      <c r="A32" s="142"/>
      <c r="B32" s="142"/>
      <c r="C32" s="142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ht="12.75">
      <c r="A33" s="142"/>
      <c r="B33" s="142"/>
      <c r="C33" s="142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ht="12.75">
      <c r="A34" s="142"/>
      <c r="B34" s="142"/>
      <c r="C34" s="142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ht="12.75">
      <c r="A35" s="142"/>
      <c r="B35" s="142"/>
      <c r="C35" s="142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12.75">
      <c r="A36" s="142"/>
      <c r="B36" s="142"/>
      <c r="C36" s="142"/>
      <c r="P36" s="144"/>
      <c r="Q36" s="144"/>
      <c r="R36" s="144"/>
      <c r="S36" s="144"/>
      <c r="T36" s="144"/>
      <c r="U36" s="144"/>
      <c r="V36" s="144"/>
      <c r="W36" s="144"/>
      <c r="X36" s="144"/>
    </row>
    <row r="37" spans="1:24" ht="12.75">
      <c r="A37" s="142"/>
      <c r="B37" s="142"/>
      <c r="C37" s="142"/>
      <c r="P37" s="144"/>
      <c r="Q37" s="144"/>
      <c r="R37" s="144"/>
      <c r="S37" s="144"/>
      <c r="T37" s="144"/>
      <c r="U37" s="144"/>
      <c r="V37" s="144"/>
      <c r="W37" s="144"/>
      <c r="X37" s="144"/>
    </row>
    <row r="38" spans="1:24" ht="12.75">
      <c r="A38" s="142"/>
      <c r="B38" s="142"/>
      <c r="C38" s="142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ht="12.75">
      <c r="A39" s="142"/>
      <c r="B39" s="142"/>
      <c r="C39" s="142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2.75">
      <c r="A40" s="142"/>
      <c r="B40" s="142"/>
      <c r="C40" s="142"/>
      <c r="P40" s="144"/>
      <c r="Q40" s="144"/>
      <c r="R40" s="144"/>
      <c r="S40" s="144"/>
      <c r="T40" s="144"/>
      <c r="U40" s="144"/>
      <c r="V40" s="144"/>
      <c r="W40" s="144"/>
      <c r="X40" s="144"/>
    </row>
    <row r="41" spans="1:24" ht="12.75">
      <c r="A41" s="142"/>
      <c r="B41" s="142"/>
      <c r="C41" s="142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ht="12.75">
      <c r="A42" s="142"/>
      <c r="B42" s="142"/>
      <c r="C42" s="142"/>
      <c r="P42" s="144"/>
      <c r="Q42" s="144"/>
      <c r="R42" s="144"/>
      <c r="S42" s="144"/>
      <c r="T42" s="144"/>
      <c r="U42" s="144"/>
      <c r="V42" s="144"/>
      <c r="W42" s="144"/>
      <c r="X42" s="144"/>
    </row>
    <row r="43" spans="1:24" ht="12.75">
      <c r="A43" s="142"/>
      <c r="B43" s="142"/>
      <c r="C43" s="142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ht="12.75">
      <c r="A44" s="142"/>
      <c r="B44" s="142"/>
      <c r="C44" s="142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ht="12.75">
      <c r="A45" s="142"/>
      <c r="B45" s="142"/>
      <c r="C45" s="142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24" ht="12.75">
      <c r="A46" s="142"/>
      <c r="B46" s="142"/>
      <c r="C46" s="142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ht="12.75">
      <c r="A47" s="142"/>
      <c r="B47" s="142"/>
      <c r="C47" s="142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ht="12.75">
      <c r="A48" s="142"/>
      <c r="B48" s="142"/>
      <c r="C48" s="142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ht="12.75">
      <c r="A49" s="142"/>
      <c r="B49" s="142"/>
      <c r="C49" s="142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4" ht="12.75">
      <c r="A50" s="142"/>
      <c r="B50" s="142"/>
      <c r="C50" s="142"/>
      <c r="P50" s="144"/>
      <c r="Q50" s="144"/>
      <c r="R50" s="144"/>
      <c r="S50" s="144"/>
      <c r="T50" s="144"/>
      <c r="U50" s="144"/>
      <c r="V50" s="144"/>
      <c r="W50" s="144"/>
      <c r="X50" s="144"/>
    </row>
    <row r="51" spans="1:24" ht="12.75">
      <c r="A51" s="142"/>
      <c r="B51" s="142"/>
      <c r="C51" s="142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4" ht="12.75">
      <c r="A52" s="142"/>
      <c r="B52" s="142"/>
      <c r="C52" s="142"/>
      <c r="P52" s="144"/>
      <c r="Q52" s="144"/>
      <c r="R52" s="144"/>
      <c r="S52" s="144"/>
      <c r="T52" s="144"/>
      <c r="U52" s="144"/>
      <c r="V52" s="144"/>
      <c r="W52" s="144"/>
      <c r="X52" s="144"/>
    </row>
    <row r="53" spans="1:24" ht="12.75">
      <c r="A53" s="142"/>
      <c r="B53" s="142"/>
      <c r="C53" s="142"/>
      <c r="P53" s="144"/>
      <c r="Q53" s="144"/>
      <c r="R53" s="144"/>
      <c r="S53" s="144"/>
      <c r="T53" s="144"/>
      <c r="U53" s="144"/>
      <c r="V53" s="144"/>
      <c r="W53" s="144"/>
      <c r="X53" s="144"/>
    </row>
    <row r="54" spans="1:24" ht="12.75">
      <c r="A54" s="142"/>
      <c r="B54" s="142"/>
      <c r="C54" s="142"/>
      <c r="P54" s="144"/>
      <c r="Q54" s="144"/>
      <c r="R54" s="144"/>
      <c r="S54" s="144"/>
      <c r="T54" s="144"/>
      <c r="U54" s="144"/>
      <c r="V54" s="144"/>
      <c r="W54" s="144"/>
      <c r="X54" s="144"/>
    </row>
    <row r="55" spans="1:24" ht="12.75">
      <c r="A55" s="142"/>
      <c r="B55" s="142"/>
      <c r="C55" s="142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ht="12.75">
      <c r="A56" s="142"/>
      <c r="B56" s="142"/>
      <c r="C56" s="142"/>
      <c r="P56" s="144"/>
      <c r="Q56" s="144"/>
      <c r="R56" s="144"/>
      <c r="S56" s="144"/>
      <c r="T56" s="144"/>
      <c r="U56" s="144"/>
      <c r="V56" s="144"/>
      <c r="W56" s="144"/>
      <c r="X56" s="144"/>
    </row>
    <row r="57" spans="1:24" ht="12.75">
      <c r="A57" s="142"/>
      <c r="B57" s="142"/>
      <c r="C57" s="142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ht="12.75">
      <c r="A58" s="142"/>
      <c r="B58" s="142"/>
      <c r="C58" s="142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 ht="12.75">
      <c r="A59" s="142"/>
      <c r="B59" s="142"/>
      <c r="C59" s="142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ht="12.75">
      <c r="A60" s="142"/>
      <c r="B60" s="142"/>
      <c r="C60" s="142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1:24" ht="12.75">
      <c r="A61" s="142"/>
      <c r="B61" s="142"/>
      <c r="C61" s="142"/>
      <c r="P61" s="144"/>
      <c r="Q61" s="144"/>
      <c r="R61" s="144"/>
      <c r="S61" s="144"/>
      <c r="T61" s="144"/>
      <c r="U61" s="144"/>
      <c r="V61" s="144"/>
      <c r="W61" s="144"/>
      <c r="X61" s="144"/>
    </row>
    <row r="62" spans="1:24" ht="12.75">
      <c r="A62" s="142"/>
      <c r="B62" s="142"/>
      <c r="C62" s="142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1:24" ht="12.75">
      <c r="A63" s="142"/>
      <c r="B63" s="142"/>
      <c r="C63" s="142"/>
      <c r="P63" s="144"/>
      <c r="Q63" s="144"/>
      <c r="R63" s="144"/>
      <c r="S63" s="144"/>
      <c r="T63" s="144"/>
      <c r="U63" s="144"/>
      <c r="V63" s="144"/>
      <c r="W63" s="144"/>
      <c r="X63" s="144"/>
    </row>
    <row r="64" spans="1:24" ht="12.75">
      <c r="A64" s="142"/>
      <c r="B64" s="142"/>
      <c r="C64" s="142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1:24" ht="12.75">
      <c r="A65" s="142"/>
      <c r="B65" s="142"/>
      <c r="C65" s="142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1:24" ht="12.75">
      <c r="A66" s="142"/>
      <c r="B66" s="142"/>
      <c r="C66" s="142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ht="12.75">
      <c r="A67" s="142"/>
      <c r="B67" s="142"/>
      <c r="C67" s="142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1:24" ht="12.75">
      <c r="A68" s="142"/>
      <c r="B68" s="142"/>
      <c r="C68" s="142"/>
      <c r="P68" s="144"/>
      <c r="Q68" s="144"/>
      <c r="R68" s="144"/>
      <c r="S68" s="144"/>
      <c r="T68" s="144"/>
      <c r="U68" s="144"/>
      <c r="V68" s="144"/>
      <c r="W68" s="144"/>
      <c r="X68" s="144"/>
    </row>
    <row r="69" spans="1:24" ht="12.75">
      <c r="A69" s="142"/>
      <c r="B69" s="142"/>
      <c r="C69" s="142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ht="12.75">
      <c r="A70" s="142"/>
      <c r="B70" s="142"/>
      <c r="C70" s="142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ht="12.75">
      <c r="A71" s="142"/>
      <c r="B71" s="142"/>
      <c r="C71" s="142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1:24" ht="12.75">
      <c r="A72" s="142"/>
      <c r="B72" s="142"/>
      <c r="C72" s="142"/>
      <c r="P72" s="144"/>
      <c r="Q72" s="144"/>
      <c r="R72" s="144"/>
      <c r="S72" s="144"/>
      <c r="T72" s="144"/>
      <c r="U72" s="144"/>
      <c r="V72" s="144"/>
      <c r="W72" s="144"/>
      <c r="X72" s="144"/>
    </row>
    <row r="73" spans="1:24" ht="12.75">
      <c r="A73" s="142"/>
      <c r="B73" s="142"/>
      <c r="C73" s="142"/>
      <c r="P73" s="144"/>
      <c r="Q73" s="144"/>
      <c r="R73" s="144"/>
      <c r="S73" s="144"/>
      <c r="T73" s="144"/>
      <c r="U73" s="144"/>
      <c r="V73" s="144"/>
      <c r="W73" s="144"/>
      <c r="X73" s="144"/>
    </row>
    <row r="74" spans="1:24" ht="12.75">
      <c r="A74" s="142"/>
      <c r="B74" s="142"/>
      <c r="C74" s="142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ht="12.75">
      <c r="A75" s="142"/>
      <c r="B75" s="142"/>
      <c r="C75" s="142"/>
      <c r="P75" s="144"/>
      <c r="Q75" s="144"/>
      <c r="R75" s="144"/>
      <c r="S75" s="144"/>
      <c r="T75" s="144"/>
      <c r="U75" s="144"/>
      <c r="V75" s="144"/>
      <c r="W75" s="144"/>
      <c r="X75" s="144"/>
    </row>
    <row r="76" spans="1:24" ht="12.75">
      <c r="A76" s="142"/>
      <c r="B76" s="142"/>
      <c r="C76" s="142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ht="12.75">
      <c r="A77" s="142"/>
      <c r="B77" s="142"/>
      <c r="C77" s="142"/>
      <c r="P77" s="144"/>
      <c r="Q77" s="144"/>
      <c r="R77" s="144"/>
      <c r="S77" s="144"/>
      <c r="T77" s="144"/>
      <c r="U77" s="144"/>
      <c r="V77" s="144"/>
      <c r="W77" s="144"/>
      <c r="X77" s="144"/>
    </row>
    <row r="78" spans="1:24" ht="12.75">
      <c r="A78" s="142"/>
      <c r="B78" s="142"/>
      <c r="C78" s="142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12.75">
      <c r="A79" s="142"/>
      <c r="B79" s="142"/>
      <c r="C79" s="142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ht="12.75">
      <c r="A80" s="142"/>
      <c r="B80" s="142"/>
      <c r="C80" s="142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1:24" ht="12.75">
      <c r="A81" s="142"/>
      <c r="B81" s="142"/>
      <c r="C81" s="142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ht="12.75">
      <c r="A82" s="142"/>
      <c r="B82" s="142"/>
      <c r="C82" s="142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ht="12.75">
      <c r="A83" s="142"/>
      <c r="B83" s="142"/>
      <c r="C83" s="142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ht="12.75">
      <c r="A84" s="142"/>
      <c r="B84" s="142"/>
      <c r="C84" s="142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ht="12.75">
      <c r="A85" s="142"/>
      <c r="B85" s="142"/>
      <c r="C85" s="142"/>
      <c r="P85" s="144"/>
      <c r="Q85" s="144"/>
      <c r="R85" s="144"/>
      <c r="S85" s="144"/>
      <c r="T85" s="144"/>
      <c r="U85" s="144"/>
      <c r="V85" s="144"/>
      <c r="W85" s="144"/>
      <c r="X85" s="144"/>
    </row>
    <row r="86" spans="1:24" ht="12.75">
      <c r="A86" s="142"/>
      <c r="B86" s="142"/>
      <c r="C86" s="142"/>
      <c r="P86" s="144"/>
      <c r="Q86" s="144"/>
      <c r="R86" s="144"/>
      <c r="S86" s="144"/>
      <c r="T86" s="144"/>
      <c r="U86" s="144"/>
      <c r="V86" s="144"/>
      <c r="W86" s="144"/>
      <c r="X86" s="144"/>
    </row>
    <row r="87" spans="1:24" ht="12.75">
      <c r="A87" s="142"/>
      <c r="B87" s="142"/>
      <c r="C87" s="142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ht="12.75">
      <c r="A88" s="142"/>
      <c r="B88" s="142"/>
      <c r="C88" s="142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ht="12.75">
      <c r="A89" s="142"/>
      <c r="B89" s="142"/>
      <c r="C89" s="142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ht="12.75">
      <c r="A90" s="142"/>
      <c r="B90" s="142"/>
      <c r="C90" s="142"/>
      <c r="P90" s="144"/>
      <c r="Q90" s="144"/>
      <c r="R90" s="144"/>
      <c r="S90" s="144"/>
      <c r="T90" s="144"/>
      <c r="U90" s="144"/>
      <c r="V90" s="144"/>
      <c r="W90" s="144"/>
      <c r="X90" s="144"/>
    </row>
    <row r="91" spans="1:24" ht="12.75">
      <c r="A91" s="142"/>
      <c r="B91" s="142"/>
      <c r="C91" s="142"/>
      <c r="P91" s="144"/>
      <c r="Q91" s="144"/>
      <c r="R91" s="144"/>
      <c r="S91" s="144"/>
      <c r="T91" s="144"/>
      <c r="U91" s="144"/>
      <c r="V91" s="144"/>
      <c r="W91" s="144"/>
      <c r="X91" s="144"/>
    </row>
    <row r="92" spans="1:24" ht="12.75">
      <c r="A92" s="142"/>
      <c r="B92" s="142"/>
      <c r="C92" s="142"/>
      <c r="P92" s="144"/>
      <c r="Q92" s="144"/>
      <c r="R92" s="144"/>
      <c r="S92" s="144"/>
      <c r="T92" s="144"/>
      <c r="U92" s="144"/>
      <c r="V92" s="144"/>
      <c r="W92" s="144"/>
      <c r="X92" s="144"/>
    </row>
    <row r="93" spans="1:24" ht="12.75">
      <c r="A93" s="142"/>
      <c r="B93" s="142"/>
      <c r="C93" s="142"/>
      <c r="P93" s="144"/>
      <c r="Q93" s="144"/>
      <c r="R93" s="144"/>
      <c r="S93" s="144"/>
      <c r="T93" s="144"/>
      <c r="U93" s="144"/>
      <c r="V93" s="144"/>
      <c r="W93" s="144"/>
      <c r="X93" s="144"/>
    </row>
    <row r="94" spans="1:24" ht="12.75">
      <c r="A94" s="142"/>
      <c r="B94" s="142"/>
      <c r="C94" s="142"/>
      <c r="P94" s="144"/>
      <c r="Q94" s="144"/>
      <c r="R94" s="144"/>
      <c r="S94" s="144"/>
      <c r="T94" s="144"/>
      <c r="U94" s="144"/>
      <c r="V94" s="144"/>
      <c r="W94" s="144"/>
      <c r="X94" s="144"/>
    </row>
    <row r="95" spans="1:24" ht="12.75">
      <c r="A95" s="142"/>
      <c r="B95" s="142"/>
      <c r="C95" s="142"/>
      <c r="P95" s="144"/>
      <c r="Q95" s="144"/>
      <c r="R95" s="144"/>
      <c r="S95" s="144"/>
      <c r="T95" s="144"/>
      <c r="U95" s="144"/>
      <c r="V95" s="144"/>
      <c r="W95" s="144"/>
      <c r="X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2">
    <mergeCell ref="D5:D10"/>
    <mergeCell ref="L7:L10"/>
    <mergeCell ref="K7:K10"/>
    <mergeCell ref="P7:P10"/>
    <mergeCell ref="I7:I10"/>
    <mergeCell ref="G6:G10"/>
    <mergeCell ref="F6:F10"/>
    <mergeCell ref="R1:V1"/>
    <mergeCell ref="M7:M10"/>
    <mergeCell ref="O7:O10"/>
    <mergeCell ref="N7:N10"/>
    <mergeCell ref="E5:X5"/>
    <mergeCell ref="H6:J6"/>
    <mergeCell ref="U7:U10"/>
    <mergeCell ref="W7:W10"/>
    <mergeCell ref="D3:S3"/>
    <mergeCell ref="K6:S6"/>
    <mergeCell ref="X6:X10"/>
    <mergeCell ref="R7:R10"/>
    <mergeCell ref="H7:H10"/>
    <mergeCell ref="Q7:Q10"/>
    <mergeCell ref="V7:V10"/>
    <mergeCell ref="T7:T10"/>
    <mergeCell ref="S7:S10"/>
    <mergeCell ref="A17:C17"/>
    <mergeCell ref="A14:C14"/>
    <mergeCell ref="A16:C16"/>
    <mergeCell ref="J7:J10"/>
    <mergeCell ref="A15:C15"/>
    <mergeCell ref="A12:C12"/>
    <mergeCell ref="A11:C11"/>
    <mergeCell ref="A5:C10"/>
    <mergeCell ref="A13:C13"/>
    <mergeCell ref="E6:E10"/>
    <mergeCell ref="Y5:AD5"/>
    <mergeCell ref="AD6:AD10"/>
    <mergeCell ref="Y7:Y10"/>
    <mergeCell ref="AB7:AB10"/>
    <mergeCell ref="Y6:AB6"/>
    <mergeCell ref="AA7:AA10"/>
    <mergeCell ref="AC7:AC10"/>
    <mergeCell ref="Z7:Z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83" t="s">
        <v>640</v>
      </c>
      <c r="H1" s="683"/>
      <c r="I1" s="683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84" t="s">
        <v>380</v>
      </c>
      <c r="C5" s="684"/>
      <c r="D5" s="684"/>
      <c r="E5" s="684"/>
      <c r="F5" s="684"/>
      <c r="G5" s="684"/>
      <c r="H5" s="684"/>
      <c r="I5" s="684"/>
    </row>
    <row r="6" spans="2:9" ht="21.75" customHeight="1">
      <c r="B6" s="684"/>
      <c r="C6" s="684"/>
      <c r="D6" s="684"/>
      <c r="E6" s="684"/>
      <c r="F6" s="684"/>
      <c r="G6" s="684"/>
      <c r="H6" s="684"/>
      <c r="I6" s="684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584</v>
      </c>
    </row>
    <row r="8" spans="1:9" ht="38.25" customHeight="1">
      <c r="A8" s="679" t="s">
        <v>135</v>
      </c>
      <c r="B8" s="681" t="s">
        <v>124</v>
      </c>
      <c r="C8" s="689" t="s">
        <v>136</v>
      </c>
      <c r="D8" s="691" t="s">
        <v>123</v>
      </c>
      <c r="E8" s="685" t="s">
        <v>137</v>
      </c>
      <c r="F8" s="687" t="s">
        <v>138</v>
      </c>
      <c r="G8" s="685" t="s">
        <v>139</v>
      </c>
      <c r="H8" s="685" t="s">
        <v>140</v>
      </c>
      <c r="I8" s="685" t="s">
        <v>141</v>
      </c>
    </row>
    <row r="9" spans="1:9" ht="67.5" customHeight="1" thickBot="1">
      <c r="A9" s="680"/>
      <c r="B9" s="682"/>
      <c r="C9" s="690"/>
      <c r="D9" s="692"/>
      <c r="E9" s="686"/>
      <c r="F9" s="688"/>
      <c r="G9" s="686"/>
      <c r="H9" s="686"/>
      <c r="I9" s="686"/>
    </row>
    <row r="10" spans="1:9" ht="13.5" thickBot="1">
      <c r="A10" s="238" t="s">
        <v>330</v>
      </c>
      <c r="B10" s="239" t="s">
        <v>331</v>
      </c>
      <c r="C10" s="240" t="s">
        <v>533</v>
      </c>
      <c r="D10" s="241">
        <v>4</v>
      </c>
      <c r="E10" s="155">
        <v>5</v>
      </c>
      <c r="F10" s="242">
        <v>6</v>
      </c>
      <c r="G10" s="242">
        <v>7</v>
      </c>
      <c r="H10" s="242">
        <v>8</v>
      </c>
      <c r="I10" s="242">
        <v>9</v>
      </c>
    </row>
    <row r="11" spans="1:9" s="156" customFormat="1" ht="40.5">
      <c r="A11" s="245" t="s">
        <v>489</v>
      </c>
      <c r="B11" s="246"/>
      <c r="C11" s="246"/>
      <c r="D11" s="247" t="s">
        <v>591</v>
      </c>
      <c r="E11" s="248"/>
      <c r="F11" s="249">
        <f>F12</f>
        <v>0</v>
      </c>
      <c r="G11" s="249">
        <f>G12</f>
        <v>0</v>
      </c>
      <c r="H11" s="256">
        <f>H12</f>
        <v>2044978.51</v>
      </c>
      <c r="I11" s="256">
        <f>I12</f>
        <v>0</v>
      </c>
    </row>
    <row r="12" spans="1:9" s="156" customFormat="1" ht="39.75" customHeight="1" thickBot="1">
      <c r="A12" s="250" t="s">
        <v>350</v>
      </c>
      <c r="B12" s="251"/>
      <c r="C12" s="251"/>
      <c r="D12" s="252" t="s">
        <v>591</v>
      </c>
      <c r="E12" s="253"/>
      <c r="F12" s="254">
        <f>SUM(F13:F13)</f>
        <v>0</v>
      </c>
      <c r="G12" s="254">
        <f>SUM(G13:G13)</f>
        <v>0</v>
      </c>
      <c r="H12" s="255">
        <f>SUM(H13:H18)</f>
        <v>2044978.51</v>
      </c>
      <c r="I12" s="255">
        <f>SUM(I13:I13)</f>
        <v>0</v>
      </c>
    </row>
    <row r="13" spans="1:9" s="156" customFormat="1" ht="99.75" customHeight="1">
      <c r="A13" s="237" t="s">
        <v>106</v>
      </c>
      <c r="B13" s="237" t="s">
        <v>109</v>
      </c>
      <c r="C13" s="237" t="s">
        <v>593</v>
      </c>
      <c r="D13" s="345" t="s">
        <v>509</v>
      </c>
      <c r="E13" s="243" t="s">
        <v>332</v>
      </c>
      <c r="F13" s="244">
        <v>0</v>
      </c>
      <c r="G13" s="215"/>
      <c r="H13" s="215"/>
      <c r="I13" s="215"/>
    </row>
    <row r="14" spans="1:9" s="156" customFormat="1" ht="38.25" customHeight="1">
      <c r="A14" s="237" t="s">
        <v>75</v>
      </c>
      <c r="B14" s="531" t="s">
        <v>237</v>
      </c>
      <c r="C14" s="237" t="s">
        <v>602</v>
      </c>
      <c r="D14" s="345" t="s">
        <v>76</v>
      </c>
      <c r="E14" s="530" t="s">
        <v>332</v>
      </c>
      <c r="F14" s="214"/>
      <c r="G14" s="215"/>
      <c r="H14" s="215">
        <v>199000</v>
      </c>
      <c r="I14" s="215"/>
    </row>
    <row r="15" spans="1:9" s="156" customFormat="1" ht="47.25" customHeight="1">
      <c r="A15" s="559" t="s">
        <v>118</v>
      </c>
      <c r="B15" s="560" t="s">
        <v>119</v>
      </c>
      <c r="C15" s="560" t="s">
        <v>271</v>
      </c>
      <c r="D15" s="547" t="s">
        <v>131</v>
      </c>
      <c r="E15" s="530" t="s">
        <v>332</v>
      </c>
      <c r="F15" s="537"/>
      <c r="G15" s="214"/>
      <c r="H15" s="214">
        <v>13000</v>
      </c>
      <c r="I15" s="214"/>
    </row>
    <row r="16" spans="1:9" s="156" customFormat="1" ht="31.5" customHeight="1">
      <c r="A16" s="559" t="s">
        <v>55</v>
      </c>
      <c r="B16" s="560" t="s">
        <v>510</v>
      </c>
      <c r="C16" s="560" t="s">
        <v>596</v>
      </c>
      <c r="D16" s="561" t="s">
        <v>56</v>
      </c>
      <c r="E16" s="530" t="s">
        <v>332</v>
      </c>
      <c r="F16" s="537"/>
      <c r="G16" s="543"/>
      <c r="H16" s="543">
        <v>78900</v>
      </c>
      <c r="I16" s="543"/>
    </row>
    <row r="17" spans="1:9" ht="61.5" customHeight="1">
      <c r="A17" s="560" t="s">
        <v>11</v>
      </c>
      <c r="B17" s="560" t="s">
        <v>12</v>
      </c>
      <c r="C17" s="560" t="s">
        <v>371</v>
      </c>
      <c r="D17" s="561" t="s">
        <v>13</v>
      </c>
      <c r="E17" s="562" t="s">
        <v>375</v>
      </c>
      <c r="F17" s="214"/>
      <c r="G17" s="214"/>
      <c r="H17" s="214">
        <v>620000</v>
      </c>
      <c r="I17" s="214"/>
    </row>
    <row r="18" spans="1:9" ht="66" customHeight="1" thickBot="1">
      <c r="A18" s="560" t="s">
        <v>302</v>
      </c>
      <c r="B18" s="560" t="s">
        <v>303</v>
      </c>
      <c r="C18" s="560" t="s">
        <v>371</v>
      </c>
      <c r="D18" s="561" t="s">
        <v>304</v>
      </c>
      <c r="E18" s="542" t="s">
        <v>457</v>
      </c>
      <c r="F18" s="543"/>
      <c r="G18" s="543"/>
      <c r="H18" s="543">
        <v>1134078.51</v>
      </c>
      <c r="I18" s="593"/>
    </row>
    <row r="19" spans="1:9" ht="65.25" customHeight="1">
      <c r="A19" s="261" t="s">
        <v>104</v>
      </c>
      <c r="B19" s="262"/>
      <c r="C19" s="262"/>
      <c r="D19" s="247" t="s">
        <v>89</v>
      </c>
      <c r="E19" s="248"/>
      <c r="F19" s="249">
        <f>F20</f>
        <v>0</v>
      </c>
      <c r="G19" s="249">
        <f>G20</f>
        <v>0</v>
      </c>
      <c r="H19" s="540">
        <f>H20</f>
        <v>1113558.63</v>
      </c>
      <c r="I19" s="256">
        <f>I20</f>
        <v>0</v>
      </c>
    </row>
    <row r="20" spans="1:9" ht="63" customHeight="1" thickBot="1">
      <c r="A20" s="250" t="s">
        <v>105</v>
      </c>
      <c r="B20" s="251"/>
      <c r="C20" s="251"/>
      <c r="D20" s="355" t="s">
        <v>89</v>
      </c>
      <c r="E20" s="253"/>
      <c r="F20" s="254">
        <f>SUM(F22:F22)</f>
        <v>0</v>
      </c>
      <c r="G20" s="254">
        <f>SUM(G22:G22)</f>
        <v>0</v>
      </c>
      <c r="H20" s="541">
        <f>SUM(H21:H30)</f>
        <v>1113558.63</v>
      </c>
      <c r="I20" s="255">
        <f>SUM(I22:I22)</f>
        <v>0</v>
      </c>
    </row>
    <row r="21" spans="1:9" ht="63" customHeight="1" hidden="1">
      <c r="A21" s="456" t="s">
        <v>222</v>
      </c>
      <c r="B21" s="456" t="s">
        <v>99</v>
      </c>
      <c r="C21" s="456" t="s">
        <v>90</v>
      </c>
      <c r="D21" s="563" t="s">
        <v>223</v>
      </c>
      <c r="E21" s="542" t="s">
        <v>332</v>
      </c>
      <c r="F21" s="543"/>
      <c r="G21" s="543"/>
      <c r="H21" s="543"/>
      <c r="I21" s="546"/>
    </row>
    <row r="22" spans="1:9" ht="90.75" customHeight="1">
      <c r="A22" s="693" t="s">
        <v>224</v>
      </c>
      <c r="B22" s="693" t="s">
        <v>271</v>
      </c>
      <c r="C22" s="693" t="s">
        <v>91</v>
      </c>
      <c r="D22" s="696" t="s">
        <v>361</v>
      </c>
      <c r="E22" s="536" t="s">
        <v>339</v>
      </c>
      <c r="F22" s="537"/>
      <c r="G22" s="537"/>
      <c r="H22" s="537">
        <v>187759</v>
      </c>
      <c r="I22" s="537"/>
    </row>
    <row r="23" spans="1:9" ht="69" customHeight="1">
      <c r="A23" s="694"/>
      <c r="B23" s="694"/>
      <c r="C23" s="694"/>
      <c r="D23" s="697"/>
      <c r="E23" s="562" t="s">
        <v>309</v>
      </c>
      <c r="F23" s="214"/>
      <c r="G23" s="214"/>
      <c r="H23" s="214">
        <v>45212</v>
      </c>
      <c r="I23" s="214"/>
    </row>
    <row r="24" spans="1:9" ht="69.75" customHeight="1">
      <c r="A24" s="694"/>
      <c r="B24" s="694"/>
      <c r="C24" s="694"/>
      <c r="D24" s="697"/>
      <c r="E24" s="562" t="s">
        <v>319</v>
      </c>
      <c r="F24" s="214"/>
      <c r="G24" s="214"/>
      <c r="H24" s="214">
        <v>163130</v>
      </c>
      <c r="I24" s="214"/>
    </row>
    <row r="25" spans="1:9" ht="76.5" customHeight="1">
      <c r="A25" s="694"/>
      <c r="B25" s="694"/>
      <c r="C25" s="694"/>
      <c r="D25" s="697"/>
      <c r="E25" s="562" t="s">
        <v>320</v>
      </c>
      <c r="F25" s="214"/>
      <c r="G25" s="214"/>
      <c r="H25" s="214">
        <v>109240</v>
      </c>
      <c r="I25" s="214"/>
    </row>
    <row r="26" spans="1:9" ht="55.5" customHeight="1">
      <c r="A26" s="694"/>
      <c r="B26" s="694"/>
      <c r="C26" s="694"/>
      <c r="D26" s="697"/>
      <c r="E26" s="562" t="s">
        <v>454</v>
      </c>
      <c r="F26" s="214"/>
      <c r="G26" s="214"/>
      <c r="H26" s="214">
        <v>189872</v>
      </c>
      <c r="I26" s="214"/>
    </row>
    <row r="27" spans="1:9" ht="54.75" customHeight="1">
      <c r="A27" s="694"/>
      <c r="B27" s="694"/>
      <c r="C27" s="694"/>
      <c r="D27" s="697"/>
      <c r="E27" s="562" t="s">
        <v>455</v>
      </c>
      <c r="F27" s="214"/>
      <c r="G27" s="214"/>
      <c r="H27" s="214">
        <v>30625</v>
      </c>
      <c r="I27" s="214"/>
    </row>
    <row r="28" spans="1:9" ht="48.75" customHeight="1">
      <c r="A28" s="695"/>
      <c r="B28" s="695"/>
      <c r="C28" s="695"/>
      <c r="D28" s="698"/>
      <c r="E28" s="562" t="s">
        <v>332</v>
      </c>
      <c r="F28" s="214"/>
      <c r="G28" s="214"/>
      <c r="H28" s="214">
        <v>22500</v>
      </c>
      <c r="I28" s="214"/>
    </row>
    <row r="29" spans="1:9" ht="62.25" customHeight="1">
      <c r="A29" s="224" t="s">
        <v>225</v>
      </c>
      <c r="B29" s="224" t="s">
        <v>346</v>
      </c>
      <c r="C29" s="224" t="s">
        <v>102</v>
      </c>
      <c r="D29" s="600" t="s">
        <v>386</v>
      </c>
      <c r="E29" s="562" t="s">
        <v>332</v>
      </c>
      <c r="F29" s="214"/>
      <c r="G29" s="214"/>
      <c r="H29" s="214">
        <v>18300</v>
      </c>
      <c r="I29" s="537"/>
    </row>
    <row r="30" spans="1:9" ht="62.25" customHeight="1" thickBot="1">
      <c r="A30" s="560" t="s">
        <v>305</v>
      </c>
      <c r="B30" s="560" t="s">
        <v>303</v>
      </c>
      <c r="C30" s="560" t="s">
        <v>371</v>
      </c>
      <c r="D30" s="561" t="s">
        <v>304</v>
      </c>
      <c r="E30" s="542" t="s">
        <v>449</v>
      </c>
      <c r="F30" s="543"/>
      <c r="G30" s="543"/>
      <c r="H30" s="543">
        <v>346920.63</v>
      </c>
      <c r="I30" s="593"/>
    </row>
    <row r="31" spans="1:9" ht="78" customHeight="1">
      <c r="A31" s="261" t="s">
        <v>617</v>
      </c>
      <c r="B31" s="262"/>
      <c r="C31" s="262"/>
      <c r="D31" s="198" t="s">
        <v>95</v>
      </c>
      <c r="E31" s="248"/>
      <c r="F31" s="249">
        <f>F32</f>
        <v>0</v>
      </c>
      <c r="G31" s="249">
        <f>G32</f>
        <v>0</v>
      </c>
      <c r="H31" s="540">
        <f>H32</f>
        <v>367784</v>
      </c>
      <c r="I31" s="256">
        <f>I32</f>
        <v>0</v>
      </c>
    </row>
    <row r="32" spans="1:9" ht="78.75" customHeight="1" thickBot="1">
      <c r="A32" s="250" t="s">
        <v>618</v>
      </c>
      <c r="B32" s="251"/>
      <c r="C32" s="251"/>
      <c r="D32" s="213" t="s">
        <v>95</v>
      </c>
      <c r="E32" s="253"/>
      <c r="F32" s="254">
        <f>SUM(F33:F33)</f>
        <v>0</v>
      </c>
      <c r="G32" s="254">
        <f>SUM(G33:G33)</f>
        <v>0</v>
      </c>
      <c r="H32" s="541">
        <f>SUM(H33)</f>
        <v>367784</v>
      </c>
      <c r="I32" s="255">
        <f>SUM(I33:I33)</f>
        <v>0</v>
      </c>
    </row>
    <row r="33" spans="1:9" ht="100.5" customHeight="1" thickBot="1">
      <c r="A33" s="604" t="s">
        <v>470</v>
      </c>
      <c r="B33" s="538" t="s">
        <v>468</v>
      </c>
      <c r="C33" s="538" t="s">
        <v>594</v>
      </c>
      <c r="D33" s="605" t="s">
        <v>469</v>
      </c>
      <c r="E33" s="542"/>
      <c r="F33" s="543"/>
      <c r="G33" s="543"/>
      <c r="H33" s="543">
        <v>367784</v>
      </c>
      <c r="I33" s="546"/>
    </row>
    <row r="34" spans="1:9" ht="99.75" customHeight="1">
      <c r="A34" s="261" t="s">
        <v>359</v>
      </c>
      <c r="B34" s="262"/>
      <c r="C34" s="262"/>
      <c r="D34" s="247" t="s">
        <v>100</v>
      </c>
      <c r="E34" s="248"/>
      <c r="F34" s="249">
        <f>F35</f>
        <v>0</v>
      </c>
      <c r="G34" s="249">
        <f>G35</f>
        <v>0</v>
      </c>
      <c r="H34" s="540">
        <f>H35</f>
        <v>15000</v>
      </c>
      <c r="I34" s="256">
        <f>I35</f>
        <v>0</v>
      </c>
    </row>
    <row r="35" spans="1:9" ht="90" customHeight="1" thickBot="1">
      <c r="A35" s="250" t="s">
        <v>360</v>
      </c>
      <c r="B35" s="251"/>
      <c r="C35" s="251"/>
      <c r="D35" s="252" t="s">
        <v>100</v>
      </c>
      <c r="E35" s="253"/>
      <c r="F35" s="254">
        <f>SUM(F36:F36)</f>
        <v>0</v>
      </c>
      <c r="G35" s="254">
        <f>SUM(G36:G36)</f>
        <v>0</v>
      </c>
      <c r="H35" s="541">
        <f>SUM(H36)</f>
        <v>15000</v>
      </c>
      <c r="I35" s="255">
        <f>SUM(I36:I36)</f>
        <v>0</v>
      </c>
    </row>
    <row r="36" spans="1:9" ht="15.75">
      <c r="A36" s="544">
        <v>1014030</v>
      </c>
      <c r="B36" s="538" t="s">
        <v>301</v>
      </c>
      <c r="C36" s="538" t="s">
        <v>101</v>
      </c>
      <c r="D36" s="545" t="s">
        <v>44</v>
      </c>
      <c r="E36" s="539" t="s">
        <v>332</v>
      </c>
      <c r="F36" s="215"/>
      <c r="G36" s="215"/>
      <c r="H36" s="215">
        <v>15000</v>
      </c>
      <c r="I36" s="215"/>
    </row>
    <row r="37" spans="1:9" ht="60.75">
      <c r="A37" s="205" t="s">
        <v>621</v>
      </c>
      <c r="B37" s="205"/>
      <c r="C37" s="205"/>
      <c r="D37" s="198" t="s">
        <v>103</v>
      </c>
      <c r="E37" s="578"/>
      <c r="F37" s="579"/>
      <c r="G37" s="579"/>
      <c r="H37" s="579">
        <f>H38</f>
        <v>509571</v>
      </c>
      <c r="I37" s="579">
        <f>I38</f>
        <v>0</v>
      </c>
    </row>
    <row r="38" spans="1:9" ht="58.5">
      <c r="A38" s="200" t="s">
        <v>622</v>
      </c>
      <c r="B38" s="200"/>
      <c r="C38" s="200"/>
      <c r="D38" s="213" t="s">
        <v>420</v>
      </c>
      <c r="E38" s="580"/>
      <c r="F38" s="581"/>
      <c r="G38" s="581"/>
      <c r="H38" s="586">
        <f>H39</f>
        <v>509571</v>
      </c>
      <c r="I38" s="581">
        <f>I39</f>
        <v>0</v>
      </c>
    </row>
    <row r="39" spans="1:9" ht="59.25" customHeight="1">
      <c r="A39" s="582">
        <v>3719750</v>
      </c>
      <c r="B39" s="583" t="s">
        <v>14</v>
      </c>
      <c r="C39" s="560" t="s">
        <v>237</v>
      </c>
      <c r="D39" s="584" t="s">
        <v>15</v>
      </c>
      <c r="E39" s="585" t="s">
        <v>318</v>
      </c>
      <c r="F39" s="214"/>
      <c r="G39" s="214"/>
      <c r="H39" s="214">
        <v>509571</v>
      </c>
      <c r="I39" s="214"/>
    </row>
    <row r="40" spans="1:9" ht="18.75" customHeight="1">
      <c r="A40" s="227"/>
      <c r="B40" s="678" t="s">
        <v>333</v>
      </c>
      <c r="C40" s="678"/>
      <c r="D40" s="678"/>
      <c r="E40" s="678"/>
      <c r="F40" s="265"/>
      <c r="G40" s="532"/>
      <c r="H40" s="266">
        <f>H11+H19+H34+H37+H31</f>
        <v>4050892.1399999997</v>
      </c>
      <c r="I40" s="266"/>
    </row>
    <row r="41" spans="1:9" ht="18.75" customHeight="1">
      <c r="A41" s="474"/>
      <c r="B41" s="533"/>
      <c r="C41" s="533"/>
      <c r="D41" s="533"/>
      <c r="E41" s="533"/>
      <c r="F41" s="534"/>
      <c r="G41" s="535"/>
      <c r="H41" s="535"/>
      <c r="I41" s="534"/>
    </row>
    <row r="42" spans="2:9" ht="18.75">
      <c r="B42" s="302" t="s">
        <v>583</v>
      </c>
      <c r="F42" s="156"/>
      <c r="G42" s="156"/>
      <c r="H42" s="303" t="s">
        <v>241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C8:C9"/>
    <mergeCell ref="D8:D9"/>
    <mergeCell ref="A22:A28"/>
    <mergeCell ref="B22:B28"/>
    <mergeCell ref="C22:C28"/>
    <mergeCell ref="D22:D28"/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2" t="s">
        <v>641</v>
      </c>
      <c r="J1" s="702"/>
      <c r="K1" s="702"/>
    </row>
    <row r="2" spans="3:17" ht="75" customHeight="1">
      <c r="C2" s="157"/>
      <c r="D2" s="701" t="s">
        <v>381</v>
      </c>
      <c r="E2" s="701"/>
      <c r="F2" s="701"/>
      <c r="G2" s="701"/>
      <c r="H2" s="701"/>
      <c r="I2" s="701"/>
      <c r="J2" s="701"/>
      <c r="K2" s="160"/>
      <c r="Q2" s="161"/>
    </row>
    <row r="3" spans="3:23" ht="16.5" customHeight="1" thickBot="1">
      <c r="C3" s="162"/>
      <c r="D3" s="162"/>
      <c r="E3" s="703"/>
      <c r="F3" s="703"/>
      <c r="G3" s="703"/>
      <c r="H3" s="703"/>
      <c r="I3" s="703"/>
      <c r="J3" s="703"/>
      <c r="K3" s="163" t="s">
        <v>584</v>
      </c>
      <c r="W3" s="233"/>
    </row>
    <row r="4" spans="2:11" ht="92.25" customHeight="1" thickBot="1">
      <c r="B4" s="689" t="s">
        <v>135</v>
      </c>
      <c r="C4" s="689" t="s">
        <v>124</v>
      </c>
      <c r="D4" s="689" t="s">
        <v>136</v>
      </c>
      <c r="E4" s="699" t="s">
        <v>123</v>
      </c>
      <c r="F4" s="706" t="s">
        <v>125</v>
      </c>
      <c r="G4" s="706" t="s">
        <v>122</v>
      </c>
      <c r="H4" s="708" t="s">
        <v>126</v>
      </c>
      <c r="I4" s="710" t="s">
        <v>421</v>
      </c>
      <c r="J4" s="704" t="s">
        <v>422</v>
      </c>
      <c r="K4" s="705"/>
    </row>
    <row r="5" spans="2:11" ht="50.25" customHeight="1" thickBot="1">
      <c r="B5" s="690"/>
      <c r="C5" s="690"/>
      <c r="D5" s="690"/>
      <c r="E5" s="700"/>
      <c r="F5" s="707"/>
      <c r="G5" s="707"/>
      <c r="H5" s="709"/>
      <c r="I5" s="711"/>
      <c r="J5" s="445" t="s">
        <v>127</v>
      </c>
      <c r="K5" s="446" t="s">
        <v>128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3">
        <v>5</v>
      </c>
      <c r="G6" s="444">
        <v>6</v>
      </c>
      <c r="H6" s="438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592</v>
      </c>
      <c r="C7" s="246"/>
      <c r="D7" s="246"/>
      <c r="E7" s="247" t="s">
        <v>591</v>
      </c>
      <c r="F7" s="248"/>
      <c r="G7" s="441"/>
      <c r="H7" s="449">
        <f aca="true" t="shared" si="0" ref="H7:H13">I7+J7</f>
        <v>7124855</v>
      </c>
      <c r="I7" s="249">
        <f>I8</f>
        <v>6856923</v>
      </c>
      <c r="J7" s="249">
        <f>J8</f>
        <v>267932</v>
      </c>
      <c r="K7" s="272">
        <f>K8</f>
        <v>224000</v>
      </c>
    </row>
    <row r="8" spans="1:11" s="170" customFormat="1" ht="32.25" customHeight="1" thickBot="1">
      <c r="A8" s="164"/>
      <c r="B8" s="250" t="s">
        <v>350</v>
      </c>
      <c r="C8" s="251"/>
      <c r="D8" s="251"/>
      <c r="E8" s="252" t="s">
        <v>591</v>
      </c>
      <c r="F8" s="253"/>
      <c r="G8" s="253"/>
      <c r="H8" s="448">
        <f t="shared" si="0"/>
        <v>7124855</v>
      </c>
      <c r="I8" s="254">
        <f>SUM(I9:I26)</f>
        <v>6856923</v>
      </c>
      <c r="J8" s="254">
        <f>SUM(J9:J26)</f>
        <v>267932</v>
      </c>
      <c r="K8" s="254">
        <f>SUM(K9:K26)</f>
        <v>224000</v>
      </c>
    </row>
    <row r="9" spans="1:11" s="170" customFormat="1" ht="144" customHeight="1">
      <c r="A9" s="164"/>
      <c r="B9" s="589" t="s">
        <v>354</v>
      </c>
      <c r="C9" s="267" t="s">
        <v>348</v>
      </c>
      <c r="D9" s="268" t="s">
        <v>93</v>
      </c>
      <c r="E9" s="269" t="s">
        <v>353</v>
      </c>
      <c r="F9" s="368" t="s">
        <v>474</v>
      </c>
      <c r="G9" s="367" t="s">
        <v>542</v>
      </c>
      <c r="H9" s="447">
        <f t="shared" si="0"/>
        <v>10453</v>
      </c>
      <c r="I9" s="270">
        <v>10453</v>
      </c>
      <c r="J9" s="271"/>
      <c r="K9" s="229"/>
    </row>
    <row r="10" spans="1:11" s="170" customFormat="1" ht="84.75" customHeight="1">
      <c r="A10" s="164"/>
      <c r="B10" s="93" t="s">
        <v>75</v>
      </c>
      <c r="C10" s="340" t="s">
        <v>237</v>
      </c>
      <c r="D10" s="93" t="s">
        <v>602</v>
      </c>
      <c r="E10" s="202" t="s">
        <v>76</v>
      </c>
      <c r="F10" s="368" t="s">
        <v>178</v>
      </c>
      <c r="G10" s="367" t="s">
        <v>543</v>
      </c>
      <c r="H10" s="447">
        <f t="shared" si="0"/>
        <v>71293</v>
      </c>
      <c r="I10" s="270">
        <v>71293</v>
      </c>
      <c r="J10" s="271"/>
      <c r="K10" s="229"/>
    </row>
    <row r="11" spans="1:11" s="170" customFormat="1" ht="86.25" customHeight="1">
      <c r="A11" s="164"/>
      <c r="B11" s="226" t="s">
        <v>34</v>
      </c>
      <c r="C11" s="466" t="s">
        <v>35</v>
      </c>
      <c r="D11" s="323">
        <v>1090</v>
      </c>
      <c r="E11" s="203" t="s">
        <v>36</v>
      </c>
      <c r="F11" s="367" t="s">
        <v>129</v>
      </c>
      <c r="G11" s="368" t="s">
        <v>167</v>
      </c>
      <c r="H11" s="447">
        <f t="shared" si="0"/>
        <v>663700</v>
      </c>
      <c r="I11" s="231">
        <v>663700</v>
      </c>
      <c r="J11" s="218">
        <v>0</v>
      </c>
      <c r="K11" s="231"/>
    </row>
    <row r="12" spans="1:11" s="170" customFormat="1" ht="78" customHeight="1" hidden="1">
      <c r="A12" s="164"/>
      <c r="B12" s="590"/>
      <c r="C12" s="216"/>
      <c r="D12" s="217"/>
      <c r="E12" s="171" t="s">
        <v>412</v>
      </c>
      <c r="F12" s="234" t="s">
        <v>413</v>
      </c>
      <c r="G12" s="234"/>
      <c r="H12" s="447">
        <f t="shared" si="0"/>
        <v>0</v>
      </c>
      <c r="I12" s="231"/>
      <c r="J12" s="218"/>
      <c r="K12" s="231"/>
    </row>
    <row r="13" spans="1:11" s="170" customFormat="1" ht="77.25" customHeight="1">
      <c r="A13" s="164"/>
      <c r="B13" s="590" t="s">
        <v>337</v>
      </c>
      <c r="C13" s="216">
        <v>6020</v>
      </c>
      <c r="D13" s="217" t="s">
        <v>596</v>
      </c>
      <c r="E13" s="171" t="s">
        <v>338</v>
      </c>
      <c r="F13" s="367" t="s">
        <v>344</v>
      </c>
      <c r="G13" s="368" t="s">
        <v>345</v>
      </c>
      <c r="H13" s="447">
        <f t="shared" si="0"/>
        <v>165664</v>
      </c>
      <c r="I13" s="231">
        <v>165664</v>
      </c>
      <c r="J13" s="218"/>
      <c r="K13" s="230"/>
    </row>
    <row r="14" spans="1:11" s="170" customFormat="1" ht="63.75" customHeight="1">
      <c r="A14" s="164"/>
      <c r="B14" s="226" t="s">
        <v>55</v>
      </c>
      <c r="C14" s="224" t="s">
        <v>510</v>
      </c>
      <c r="D14" s="224" t="s">
        <v>596</v>
      </c>
      <c r="E14" s="103" t="s">
        <v>56</v>
      </c>
      <c r="F14" s="367" t="s">
        <v>142</v>
      </c>
      <c r="G14" s="367" t="s">
        <v>143</v>
      </c>
      <c r="H14" s="447">
        <f aca="true" t="shared" si="1" ref="H14:H26">I14+J14</f>
        <v>64000</v>
      </c>
      <c r="I14" s="220">
        <v>64000</v>
      </c>
      <c r="J14" s="173"/>
      <c r="K14" s="229"/>
    </row>
    <row r="15" spans="1:11" s="170" customFormat="1" ht="87.75" customHeight="1">
      <c r="A15" s="164"/>
      <c r="B15" s="226" t="s">
        <v>55</v>
      </c>
      <c r="C15" s="224" t="s">
        <v>510</v>
      </c>
      <c r="D15" s="224" t="s">
        <v>596</v>
      </c>
      <c r="E15" s="103" t="s">
        <v>56</v>
      </c>
      <c r="F15" s="367" t="s">
        <v>544</v>
      </c>
      <c r="G15" s="367" t="s">
        <v>545</v>
      </c>
      <c r="H15" s="447">
        <f t="shared" si="1"/>
        <v>4043051</v>
      </c>
      <c r="I15" s="220">
        <v>4043051</v>
      </c>
      <c r="J15" s="173"/>
      <c r="K15" s="229"/>
    </row>
    <row r="16" spans="1:11" s="170" customFormat="1" ht="146.25" customHeight="1" hidden="1">
      <c r="A16" s="164"/>
      <c r="B16" s="224" t="s">
        <v>77</v>
      </c>
      <c r="C16" s="224" t="s">
        <v>78</v>
      </c>
      <c r="D16" s="224" t="s">
        <v>597</v>
      </c>
      <c r="E16" s="103" t="s">
        <v>79</v>
      </c>
      <c r="F16" s="234" t="s">
        <v>260</v>
      </c>
      <c r="G16" s="234"/>
      <c r="H16" s="447">
        <f t="shared" si="1"/>
        <v>0</v>
      </c>
      <c r="I16" s="194"/>
      <c r="J16" s="220"/>
      <c r="K16" s="230"/>
    </row>
    <row r="17" spans="1:11" s="170" customFormat="1" ht="153" customHeight="1">
      <c r="A17" s="164"/>
      <c r="B17" s="226" t="s">
        <v>55</v>
      </c>
      <c r="C17" s="224" t="s">
        <v>510</v>
      </c>
      <c r="D17" s="224" t="s">
        <v>596</v>
      </c>
      <c r="E17" s="103" t="s">
        <v>56</v>
      </c>
      <c r="F17" s="371" t="s">
        <v>200</v>
      </c>
      <c r="G17" s="371" t="s">
        <v>144</v>
      </c>
      <c r="H17" s="447">
        <f t="shared" si="1"/>
        <v>25000</v>
      </c>
      <c r="I17" s="222">
        <v>25000</v>
      </c>
      <c r="J17" s="222"/>
      <c r="K17" s="230"/>
    </row>
    <row r="18" spans="1:11" s="170" customFormat="1" ht="95.25" customHeight="1">
      <c r="A18" s="164"/>
      <c r="B18" s="226" t="s">
        <v>55</v>
      </c>
      <c r="C18" s="224" t="s">
        <v>510</v>
      </c>
      <c r="D18" s="224" t="s">
        <v>596</v>
      </c>
      <c r="E18" s="103" t="s">
        <v>56</v>
      </c>
      <c r="F18" s="371" t="s">
        <v>175</v>
      </c>
      <c r="G18" s="371" t="s">
        <v>176</v>
      </c>
      <c r="H18" s="447">
        <f t="shared" si="1"/>
        <v>39700</v>
      </c>
      <c r="I18" s="222">
        <v>14700</v>
      </c>
      <c r="J18" s="222">
        <v>25000</v>
      </c>
      <c r="K18" s="230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1"/>
      <c r="G19" s="371"/>
      <c r="H19" s="447">
        <f t="shared" si="1"/>
        <v>0</v>
      </c>
      <c r="I19" s="222"/>
      <c r="J19" s="222"/>
      <c r="K19" s="230"/>
    </row>
    <row r="20" spans="1:11" s="170" customFormat="1" ht="143.25" customHeight="1">
      <c r="A20" s="164"/>
      <c r="B20" s="226" t="s">
        <v>459</v>
      </c>
      <c r="C20" s="224" t="s">
        <v>460</v>
      </c>
      <c r="D20" s="224" t="s">
        <v>461</v>
      </c>
      <c r="E20" s="103" t="s">
        <v>462</v>
      </c>
      <c r="F20" s="371" t="s">
        <v>466</v>
      </c>
      <c r="G20" s="371" t="s">
        <v>166</v>
      </c>
      <c r="H20" s="447">
        <f t="shared" si="1"/>
        <v>100000</v>
      </c>
      <c r="I20" s="222">
        <v>100000</v>
      </c>
      <c r="J20" s="222"/>
      <c r="K20" s="230"/>
    </row>
    <row r="21" spans="1:11" s="170" customFormat="1" ht="65.25" customHeight="1">
      <c r="A21" s="164"/>
      <c r="B21" s="333" t="s">
        <v>63</v>
      </c>
      <c r="C21" s="334" t="s">
        <v>64</v>
      </c>
      <c r="D21" s="334" t="s">
        <v>355</v>
      </c>
      <c r="E21" s="335" t="s">
        <v>356</v>
      </c>
      <c r="F21" s="371" t="s">
        <v>261</v>
      </c>
      <c r="G21" s="371" t="s">
        <v>174</v>
      </c>
      <c r="H21" s="447">
        <f t="shared" si="1"/>
        <v>291900</v>
      </c>
      <c r="I21" s="222">
        <v>291900</v>
      </c>
      <c r="J21" s="195"/>
      <c r="K21" s="229"/>
    </row>
    <row r="22" spans="1:11" s="170" customFormat="1" ht="74.25" customHeight="1" thickBot="1">
      <c r="A22" s="164"/>
      <c r="B22" s="336" t="s">
        <v>486</v>
      </c>
      <c r="C22" s="221" t="s">
        <v>487</v>
      </c>
      <c r="D22" s="337" t="s">
        <v>599</v>
      </c>
      <c r="E22" s="103" t="s">
        <v>488</v>
      </c>
      <c r="F22" s="371" t="s">
        <v>367</v>
      </c>
      <c r="G22" s="371" t="s">
        <v>156</v>
      </c>
      <c r="H22" s="447">
        <f t="shared" si="1"/>
        <v>1385162</v>
      </c>
      <c r="I22" s="222">
        <v>1385162</v>
      </c>
      <c r="J22" s="195"/>
      <c r="K22" s="229"/>
    </row>
    <row r="23" spans="1:17" s="170" customFormat="1" ht="64.5" customHeight="1" thickBot="1">
      <c r="A23" s="164"/>
      <c r="B23" s="336" t="s">
        <v>67</v>
      </c>
      <c r="C23" s="221" t="s">
        <v>68</v>
      </c>
      <c r="D23" s="337" t="s">
        <v>600</v>
      </c>
      <c r="E23" s="103" t="s">
        <v>357</v>
      </c>
      <c r="F23" s="367" t="s">
        <v>254</v>
      </c>
      <c r="G23" s="439" t="s">
        <v>177</v>
      </c>
      <c r="H23" s="447">
        <f t="shared" si="1"/>
        <v>0</v>
      </c>
      <c r="I23" s="223"/>
      <c r="J23" s="195"/>
      <c r="K23" s="229"/>
      <c r="Q23" s="442"/>
    </row>
    <row r="24" spans="1:11" s="170" customFormat="1" ht="123" customHeight="1">
      <c r="A24" s="164"/>
      <c r="B24" s="336" t="s">
        <v>71</v>
      </c>
      <c r="C24" s="93" t="s">
        <v>72</v>
      </c>
      <c r="D24" s="93" t="s">
        <v>601</v>
      </c>
      <c r="E24" s="339" t="s">
        <v>73</v>
      </c>
      <c r="F24" s="367" t="s">
        <v>155</v>
      </c>
      <c r="G24" s="367" t="s">
        <v>145</v>
      </c>
      <c r="H24" s="447">
        <f t="shared" si="1"/>
        <v>22000</v>
      </c>
      <c r="I24" s="220">
        <v>22000</v>
      </c>
      <c r="J24" s="173"/>
      <c r="K24" s="229"/>
    </row>
    <row r="25" spans="1:11" s="170" customFormat="1" ht="79.5" customHeight="1">
      <c r="A25" s="164"/>
      <c r="B25" s="93" t="s">
        <v>75</v>
      </c>
      <c r="C25" s="458" t="s">
        <v>237</v>
      </c>
      <c r="D25" s="458" t="s">
        <v>602</v>
      </c>
      <c r="E25" s="459" t="s">
        <v>76</v>
      </c>
      <c r="F25" s="367" t="s">
        <v>342</v>
      </c>
      <c r="G25" s="367" t="s">
        <v>343</v>
      </c>
      <c r="H25" s="447"/>
      <c r="I25" s="220"/>
      <c r="J25" s="220">
        <v>199000</v>
      </c>
      <c r="K25" s="229">
        <v>199000</v>
      </c>
    </row>
    <row r="26" spans="2:11" s="174" customFormat="1" ht="96.75" customHeight="1" thickBot="1">
      <c r="B26" s="93" t="s">
        <v>81</v>
      </c>
      <c r="C26" s="93" t="s">
        <v>82</v>
      </c>
      <c r="D26" s="93" t="s">
        <v>358</v>
      </c>
      <c r="E26" s="202" t="s">
        <v>83</v>
      </c>
      <c r="F26" s="371" t="s">
        <v>146</v>
      </c>
      <c r="G26" s="371" t="s">
        <v>147</v>
      </c>
      <c r="H26" s="447">
        <f t="shared" si="1"/>
        <v>43932</v>
      </c>
      <c r="I26" s="274">
        <v>0</v>
      </c>
      <c r="J26" s="222">
        <v>43932</v>
      </c>
      <c r="K26" s="231"/>
    </row>
    <row r="27" spans="2:11" s="174" customFormat="1" ht="89.25" customHeight="1">
      <c r="B27" s="261" t="s">
        <v>104</v>
      </c>
      <c r="C27" s="277"/>
      <c r="D27" s="277"/>
      <c r="E27" s="278" t="s">
        <v>89</v>
      </c>
      <c r="F27" s="279"/>
      <c r="G27" s="279"/>
      <c r="H27" s="449">
        <f aca="true" t="shared" si="2" ref="H27:H32">I27+J27</f>
        <v>1886391</v>
      </c>
      <c r="I27" s="249">
        <f>I28</f>
        <v>1886391</v>
      </c>
      <c r="J27" s="249">
        <f>J33+J35+J29+J31+J32</f>
        <v>0</v>
      </c>
      <c r="K27" s="280"/>
    </row>
    <row r="28" spans="1:11" ht="41.25" thickBot="1">
      <c r="A28" s="159"/>
      <c r="B28" s="250" t="s">
        <v>105</v>
      </c>
      <c r="C28" s="281"/>
      <c r="D28" s="281"/>
      <c r="E28" s="282" t="s">
        <v>89</v>
      </c>
      <c r="F28" s="283"/>
      <c r="G28" s="283"/>
      <c r="H28" s="451">
        <f t="shared" si="2"/>
        <v>1886391</v>
      </c>
      <c r="I28" s="254">
        <f>SUM(I29:I35)</f>
        <v>1886391</v>
      </c>
      <c r="J28" s="254"/>
      <c r="K28" s="273"/>
    </row>
    <row r="29" spans="2:11" s="175" customFormat="1" ht="129" customHeight="1">
      <c r="B29" s="224" t="s">
        <v>224</v>
      </c>
      <c r="C29" s="224" t="s">
        <v>271</v>
      </c>
      <c r="D29" s="224" t="s">
        <v>91</v>
      </c>
      <c r="E29" s="103" t="s">
        <v>361</v>
      </c>
      <c r="F29" s="372" t="s">
        <v>365</v>
      </c>
      <c r="G29" s="372" t="s">
        <v>148</v>
      </c>
      <c r="H29" s="450">
        <f t="shared" si="2"/>
        <v>72000</v>
      </c>
      <c r="I29" s="275">
        <v>72000</v>
      </c>
      <c r="J29" s="276"/>
      <c r="K29" s="230"/>
    </row>
    <row r="30" spans="1:11" ht="86.25" customHeight="1">
      <c r="A30" s="159"/>
      <c r="B30" s="224" t="s">
        <v>222</v>
      </c>
      <c r="C30" s="224" t="s">
        <v>99</v>
      </c>
      <c r="D30" s="224" t="s">
        <v>90</v>
      </c>
      <c r="E30" s="103" t="s">
        <v>223</v>
      </c>
      <c r="F30" s="373" t="s">
        <v>180</v>
      </c>
      <c r="G30" s="440" t="s">
        <v>150</v>
      </c>
      <c r="H30" s="450">
        <f t="shared" si="2"/>
        <v>526890</v>
      </c>
      <c r="I30" s="176">
        <v>526890</v>
      </c>
      <c r="J30" s="176"/>
      <c r="K30" s="230"/>
    </row>
    <row r="31" spans="1:11" ht="104.25" customHeight="1">
      <c r="A31" s="159"/>
      <c r="B31" s="224" t="s">
        <v>224</v>
      </c>
      <c r="C31" s="224" t="s">
        <v>271</v>
      </c>
      <c r="D31" s="225" t="s">
        <v>91</v>
      </c>
      <c r="E31" s="172" t="s">
        <v>266</v>
      </c>
      <c r="F31" s="373" t="s">
        <v>180</v>
      </c>
      <c r="G31" s="373" t="s">
        <v>179</v>
      </c>
      <c r="H31" s="450">
        <f t="shared" si="2"/>
        <v>961786</v>
      </c>
      <c r="I31" s="236">
        <v>961786</v>
      </c>
      <c r="J31" s="236"/>
      <c r="K31" s="230"/>
    </row>
    <row r="32" spans="1:11" ht="101.25" customHeight="1">
      <c r="A32" s="159"/>
      <c r="B32" s="224" t="s">
        <v>224</v>
      </c>
      <c r="C32" s="224" t="s">
        <v>271</v>
      </c>
      <c r="D32" s="225" t="s">
        <v>91</v>
      </c>
      <c r="E32" s="172" t="s">
        <v>266</v>
      </c>
      <c r="F32" s="373" t="s">
        <v>268</v>
      </c>
      <c r="G32" s="373" t="s">
        <v>181</v>
      </c>
      <c r="H32" s="450">
        <f t="shared" si="2"/>
        <v>127000</v>
      </c>
      <c r="I32" s="591">
        <v>127000</v>
      </c>
      <c r="J32" s="591"/>
      <c r="K32" s="230"/>
    </row>
    <row r="33" spans="1:11" ht="81.75" customHeight="1">
      <c r="A33" s="159"/>
      <c r="B33" s="226" t="s">
        <v>611</v>
      </c>
      <c r="C33" s="224" t="s">
        <v>612</v>
      </c>
      <c r="D33" s="224" t="s">
        <v>93</v>
      </c>
      <c r="E33" s="317" t="s">
        <v>613</v>
      </c>
      <c r="F33" s="375" t="s">
        <v>267</v>
      </c>
      <c r="G33" s="375" t="s">
        <v>182</v>
      </c>
      <c r="H33" s="450">
        <f aca="true" t="shared" si="3" ref="H33:H38">I33+J33</f>
        <v>53815</v>
      </c>
      <c r="I33" s="236">
        <v>53815</v>
      </c>
      <c r="J33" s="236"/>
      <c r="K33" s="231"/>
    </row>
    <row r="34" spans="1:11" ht="100.5" customHeight="1">
      <c r="A34" s="159"/>
      <c r="B34" s="318" t="s">
        <v>614</v>
      </c>
      <c r="C34" s="318" t="s">
        <v>272</v>
      </c>
      <c r="D34" s="318" t="s">
        <v>93</v>
      </c>
      <c r="E34" s="319" t="s">
        <v>398</v>
      </c>
      <c r="F34" s="374" t="s">
        <v>268</v>
      </c>
      <c r="G34" s="374" t="s">
        <v>181</v>
      </c>
      <c r="H34" s="607">
        <f t="shared" si="3"/>
        <v>59500</v>
      </c>
      <c r="I34" s="348">
        <v>59500</v>
      </c>
      <c r="J34" s="348"/>
      <c r="K34" s="286"/>
    </row>
    <row r="35" spans="1:11" ht="72" customHeight="1" thickBot="1">
      <c r="A35" s="159"/>
      <c r="B35" s="456" t="s">
        <v>52</v>
      </c>
      <c r="C35" s="456" t="s">
        <v>275</v>
      </c>
      <c r="D35" s="456" t="s">
        <v>94</v>
      </c>
      <c r="E35" s="457" t="s">
        <v>400</v>
      </c>
      <c r="F35" s="376" t="s">
        <v>368</v>
      </c>
      <c r="G35" s="376" t="s">
        <v>151</v>
      </c>
      <c r="H35" s="455">
        <f t="shared" si="3"/>
        <v>85400</v>
      </c>
      <c r="I35" s="284">
        <v>85400</v>
      </c>
      <c r="J35" s="285"/>
      <c r="K35" s="286"/>
    </row>
    <row r="36" spans="1:11" ht="85.5" customHeight="1">
      <c r="A36" s="159"/>
      <c r="B36" s="257" t="s">
        <v>617</v>
      </c>
      <c r="C36" s="258"/>
      <c r="D36" s="258"/>
      <c r="E36" s="247" t="s">
        <v>95</v>
      </c>
      <c r="F36" s="279"/>
      <c r="G36" s="452"/>
      <c r="H36" s="449">
        <f t="shared" si="3"/>
        <v>819458</v>
      </c>
      <c r="I36" s="453">
        <f>I37</f>
        <v>819458</v>
      </c>
      <c r="J36" s="288">
        <f>J38+J43+J44+J45+J39</f>
        <v>0</v>
      </c>
      <c r="K36" s="289"/>
    </row>
    <row r="37" spans="1:11" ht="90" customHeight="1" thickBot="1">
      <c r="A37" s="159"/>
      <c r="B37" s="250" t="s">
        <v>618</v>
      </c>
      <c r="C37" s="251"/>
      <c r="D37" s="251"/>
      <c r="E37" s="259" t="s">
        <v>95</v>
      </c>
      <c r="F37" s="283"/>
      <c r="G37" s="260"/>
      <c r="H37" s="451">
        <f t="shared" si="3"/>
        <v>819458</v>
      </c>
      <c r="I37" s="454">
        <f>SUM(I38:I47)</f>
        <v>819458</v>
      </c>
      <c r="J37" s="290"/>
      <c r="K37" s="291"/>
    </row>
    <row r="38" spans="2:11" s="178" customFormat="1" ht="80.25" customHeight="1">
      <c r="B38" s="458" t="s">
        <v>619</v>
      </c>
      <c r="C38" s="458" t="s">
        <v>108</v>
      </c>
      <c r="D38" s="458" t="s">
        <v>593</v>
      </c>
      <c r="E38" s="459" t="s">
        <v>110</v>
      </c>
      <c r="F38" s="368" t="s">
        <v>142</v>
      </c>
      <c r="G38" s="368" t="s">
        <v>143</v>
      </c>
      <c r="H38" s="460">
        <f t="shared" si="3"/>
        <v>52000</v>
      </c>
      <c r="I38" s="229">
        <v>52000</v>
      </c>
      <c r="J38" s="287"/>
      <c r="K38" s="230"/>
    </row>
    <row r="39" spans="2:11" s="178" customFormat="1" ht="77.25" customHeight="1">
      <c r="B39" s="320" t="s">
        <v>3</v>
      </c>
      <c r="C39" s="96" t="s">
        <v>4</v>
      </c>
      <c r="D39" s="96" t="s">
        <v>96</v>
      </c>
      <c r="E39" s="103" t="s">
        <v>5</v>
      </c>
      <c r="F39" s="571" t="s">
        <v>369</v>
      </c>
      <c r="G39" s="571" t="s">
        <v>152</v>
      </c>
      <c r="H39" s="592">
        <f aca="true" t="shared" si="4" ref="H39:H47">I39+J39</f>
        <v>2149</v>
      </c>
      <c r="I39" s="351">
        <v>2149</v>
      </c>
      <c r="J39" s="351"/>
      <c r="K39" s="231"/>
    </row>
    <row r="40" spans="2:11" s="178" customFormat="1" ht="67.5" customHeight="1" hidden="1">
      <c r="B40" s="320" t="s">
        <v>6</v>
      </c>
      <c r="C40" s="96" t="s">
        <v>7</v>
      </c>
      <c r="D40" s="96" t="s">
        <v>97</v>
      </c>
      <c r="E40" s="103" t="s">
        <v>633</v>
      </c>
      <c r="F40" s="363"/>
      <c r="G40" s="363"/>
      <c r="H40" s="460">
        <f t="shared" si="4"/>
        <v>0</v>
      </c>
      <c r="I40" s="351"/>
      <c r="J40" s="351"/>
      <c r="K40" s="231"/>
    </row>
    <row r="41" spans="2:11" s="178" customFormat="1" ht="97.5" customHeight="1">
      <c r="B41" s="322" t="s">
        <v>29</v>
      </c>
      <c r="C41" s="226" t="s">
        <v>296</v>
      </c>
      <c r="D41" s="226" t="s">
        <v>97</v>
      </c>
      <c r="E41" s="204" t="s">
        <v>418</v>
      </c>
      <c r="F41" s="367" t="s">
        <v>546</v>
      </c>
      <c r="G41" s="367" t="s">
        <v>547</v>
      </c>
      <c r="H41" s="460">
        <f t="shared" si="4"/>
        <v>55939</v>
      </c>
      <c r="I41" s="179">
        <v>55939</v>
      </c>
      <c r="J41" s="382"/>
      <c r="K41" s="231"/>
    </row>
    <row r="42" spans="2:11" s="178" customFormat="1" ht="124.5" customHeight="1">
      <c r="B42" s="322" t="s">
        <v>38</v>
      </c>
      <c r="C42" s="224" t="s">
        <v>273</v>
      </c>
      <c r="D42" s="323" t="s">
        <v>334</v>
      </c>
      <c r="E42" s="103" t="s">
        <v>37</v>
      </c>
      <c r="F42" s="368" t="s">
        <v>548</v>
      </c>
      <c r="G42" s="368" t="s">
        <v>549</v>
      </c>
      <c r="H42" s="460">
        <f t="shared" si="4"/>
        <v>227570</v>
      </c>
      <c r="I42" s="229">
        <v>227570</v>
      </c>
      <c r="J42" s="287"/>
      <c r="K42" s="230"/>
    </row>
    <row r="43" spans="2:11" s="178" customFormat="1" ht="96.75" customHeight="1">
      <c r="B43" s="93" t="s">
        <v>40</v>
      </c>
      <c r="C43" s="93" t="s">
        <v>35</v>
      </c>
      <c r="D43" s="93" t="s">
        <v>346</v>
      </c>
      <c r="E43" s="202" t="s">
        <v>36</v>
      </c>
      <c r="F43" s="370" t="s">
        <v>550</v>
      </c>
      <c r="G43" s="370" t="s">
        <v>551</v>
      </c>
      <c r="H43" s="460">
        <f t="shared" si="4"/>
        <v>100260</v>
      </c>
      <c r="I43" s="610">
        <v>100260</v>
      </c>
      <c r="J43" s="177"/>
      <c r="K43" s="230"/>
    </row>
    <row r="44" spans="2:11" s="178" customFormat="1" ht="99.75" customHeight="1">
      <c r="B44" s="93" t="s">
        <v>40</v>
      </c>
      <c r="C44" s="93" t="s">
        <v>35</v>
      </c>
      <c r="D44" s="93" t="s">
        <v>346</v>
      </c>
      <c r="E44" s="202" t="s">
        <v>36</v>
      </c>
      <c r="F44" s="367" t="s">
        <v>340</v>
      </c>
      <c r="G44" s="367" t="s">
        <v>341</v>
      </c>
      <c r="H44" s="460">
        <f t="shared" si="4"/>
        <v>36000</v>
      </c>
      <c r="I44" s="220">
        <v>36000</v>
      </c>
      <c r="J44" s="173"/>
      <c r="K44" s="230"/>
    </row>
    <row r="45" spans="1:11" ht="123" customHeight="1">
      <c r="A45" s="159"/>
      <c r="B45" s="93" t="s">
        <v>40</v>
      </c>
      <c r="C45" s="93" t="s">
        <v>35</v>
      </c>
      <c r="D45" s="93" t="s">
        <v>346</v>
      </c>
      <c r="E45" s="202" t="s">
        <v>36</v>
      </c>
      <c r="F45" s="369" t="s">
        <v>552</v>
      </c>
      <c r="G45" s="369" t="s">
        <v>553</v>
      </c>
      <c r="H45" s="460">
        <f t="shared" si="4"/>
        <v>72270</v>
      </c>
      <c r="I45" s="179">
        <v>72270</v>
      </c>
      <c r="J45" s="179"/>
      <c r="K45" s="230"/>
    </row>
    <row r="46" spans="1:11" ht="62.25" customHeight="1">
      <c r="A46" s="159"/>
      <c r="B46" s="93" t="s">
        <v>40</v>
      </c>
      <c r="C46" s="93" t="s">
        <v>35</v>
      </c>
      <c r="D46" s="93" t="s">
        <v>346</v>
      </c>
      <c r="E46" s="202" t="s">
        <v>36</v>
      </c>
      <c r="F46" s="369" t="s">
        <v>370</v>
      </c>
      <c r="G46" s="369" t="s">
        <v>554</v>
      </c>
      <c r="H46" s="460">
        <f t="shared" si="4"/>
        <v>58200</v>
      </c>
      <c r="I46" s="179">
        <v>58200</v>
      </c>
      <c r="J46" s="179"/>
      <c r="K46" s="231"/>
    </row>
    <row r="47" spans="1:11" ht="75.75" thickBot="1">
      <c r="A47" s="159"/>
      <c r="B47" s="93" t="s">
        <v>40</v>
      </c>
      <c r="C47" s="93" t="s">
        <v>35</v>
      </c>
      <c r="D47" s="93" t="s">
        <v>346</v>
      </c>
      <c r="E47" s="202" t="s">
        <v>36</v>
      </c>
      <c r="F47" s="366" t="s">
        <v>384</v>
      </c>
      <c r="G47" s="366" t="s">
        <v>153</v>
      </c>
      <c r="H47" s="460">
        <f t="shared" si="4"/>
        <v>215070</v>
      </c>
      <c r="I47" s="229">
        <v>215070</v>
      </c>
      <c r="J47" s="229"/>
      <c r="K47" s="352"/>
    </row>
    <row r="48" spans="1:11" ht="81">
      <c r="A48" s="159"/>
      <c r="B48" s="261" t="s">
        <v>359</v>
      </c>
      <c r="C48" s="262"/>
      <c r="D48" s="262"/>
      <c r="E48" s="247" t="s">
        <v>100</v>
      </c>
      <c r="F48" s="263"/>
      <c r="G48" s="263"/>
      <c r="H48" s="461">
        <f>I48+J48</f>
        <v>241340</v>
      </c>
      <c r="I48" s="288">
        <f>I49</f>
        <v>241340</v>
      </c>
      <c r="J48" s="288">
        <f>J50+J51</f>
        <v>0</v>
      </c>
      <c r="K48" s="289"/>
    </row>
    <row r="49" spans="1:11" ht="78.75" thickBot="1">
      <c r="A49" s="159"/>
      <c r="B49" s="250" t="s">
        <v>360</v>
      </c>
      <c r="C49" s="251"/>
      <c r="D49" s="251"/>
      <c r="E49" s="259" t="s">
        <v>100</v>
      </c>
      <c r="F49" s="264"/>
      <c r="G49" s="264"/>
      <c r="H49" s="451">
        <f>I49+J49</f>
        <v>241340</v>
      </c>
      <c r="I49" s="290">
        <f>I50+I51</f>
        <v>241340</v>
      </c>
      <c r="J49" s="290"/>
      <c r="K49" s="291"/>
    </row>
    <row r="50" spans="1:11" ht="75">
      <c r="A50" s="159"/>
      <c r="B50" s="462">
        <v>1014082</v>
      </c>
      <c r="C50" s="463" t="s">
        <v>48</v>
      </c>
      <c r="D50" s="463" t="s">
        <v>419</v>
      </c>
      <c r="E50" s="464" t="s">
        <v>50</v>
      </c>
      <c r="F50" s="365" t="s">
        <v>414</v>
      </c>
      <c r="G50" s="365" t="s">
        <v>130</v>
      </c>
      <c r="H50" s="465">
        <f>I50+J50</f>
        <v>102500</v>
      </c>
      <c r="I50" s="292">
        <v>102500</v>
      </c>
      <c r="J50" s="292"/>
      <c r="K50" s="230"/>
    </row>
    <row r="51" spans="1:11" ht="55.5" customHeight="1" thickBot="1">
      <c r="A51" s="159"/>
      <c r="B51" s="326">
        <v>1014082</v>
      </c>
      <c r="C51" s="224" t="s">
        <v>48</v>
      </c>
      <c r="D51" s="224" t="s">
        <v>419</v>
      </c>
      <c r="E51" s="362" t="s">
        <v>50</v>
      </c>
      <c r="F51" s="364" t="s">
        <v>385</v>
      </c>
      <c r="G51" s="364" t="s">
        <v>154</v>
      </c>
      <c r="H51" s="465">
        <f>I51+J51</f>
        <v>138840</v>
      </c>
      <c r="I51" s="228">
        <v>138840</v>
      </c>
      <c r="J51" s="228"/>
      <c r="K51" s="235"/>
    </row>
    <row r="52" spans="1:11" ht="61.5" hidden="1" thickBot="1">
      <c r="A52" s="159"/>
      <c r="B52" s="261" t="s">
        <v>415</v>
      </c>
      <c r="C52" s="262"/>
      <c r="D52" s="262"/>
      <c r="E52" s="247" t="s">
        <v>232</v>
      </c>
      <c r="F52" s="263"/>
      <c r="G52" s="263"/>
      <c r="H52" s="263"/>
      <c r="I52" s="288">
        <v>22000</v>
      </c>
      <c r="J52" s="288"/>
      <c r="K52" s="289">
        <v>22000</v>
      </c>
    </row>
    <row r="53" spans="1:11" ht="59.25" hidden="1" thickBot="1">
      <c r="A53" s="159"/>
      <c r="B53" s="353" t="s">
        <v>416</v>
      </c>
      <c r="C53" s="354"/>
      <c r="D53" s="354"/>
      <c r="E53" s="355" t="s">
        <v>232</v>
      </c>
      <c r="F53" s="264"/>
      <c r="G53" s="264"/>
      <c r="H53" s="264"/>
      <c r="I53" s="290">
        <v>22000</v>
      </c>
      <c r="J53" s="290"/>
      <c r="K53" s="291">
        <v>22000</v>
      </c>
    </row>
    <row r="54" spans="1:11" ht="19.5" hidden="1" thickBot="1">
      <c r="A54" s="159"/>
      <c r="B54" s="356"/>
      <c r="C54" s="356"/>
      <c r="D54" s="356"/>
      <c r="E54" s="357"/>
      <c r="F54" s="349"/>
      <c r="G54" s="349"/>
      <c r="H54" s="349"/>
      <c r="I54" s="350"/>
      <c r="J54" s="358"/>
      <c r="K54" s="359">
        <v>22000</v>
      </c>
    </row>
    <row r="55" spans="1:11" ht="39.75" customHeight="1">
      <c r="A55" s="159"/>
      <c r="B55" s="261" t="s">
        <v>621</v>
      </c>
      <c r="C55" s="262"/>
      <c r="D55" s="262"/>
      <c r="E55" s="247" t="s">
        <v>103</v>
      </c>
      <c r="F55" s="263"/>
      <c r="G55" s="263"/>
      <c r="H55" s="461">
        <f>H56</f>
        <v>67000</v>
      </c>
      <c r="I55" s="461">
        <f>I56</f>
        <v>67000</v>
      </c>
      <c r="J55" s="288"/>
      <c r="K55" s="289"/>
    </row>
    <row r="56" spans="1:11" ht="44.25" customHeight="1" thickBot="1">
      <c r="A56" s="159"/>
      <c r="B56" s="250" t="s">
        <v>622</v>
      </c>
      <c r="C56" s="251"/>
      <c r="D56" s="251"/>
      <c r="E56" s="259" t="s">
        <v>420</v>
      </c>
      <c r="F56" s="264"/>
      <c r="G56" s="264"/>
      <c r="H56" s="451">
        <f>H57+H58+H59</f>
        <v>67000</v>
      </c>
      <c r="I56" s="451">
        <f>I57+I58+I59</f>
        <v>67000</v>
      </c>
      <c r="J56" s="290"/>
      <c r="K56" s="291"/>
    </row>
    <row r="57" spans="1:11" ht="83.25" customHeight="1">
      <c r="A57" s="159"/>
      <c r="B57" s="565" t="s">
        <v>312</v>
      </c>
      <c r="C57" s="565" t="s">
        <v>306</v>
      </c>
      <c r="D57" s="565" t="s">
        <v>237</v>
      </c>
      <c r="E57" s="569" t="s">
        <v>310</v>
      </c>
      <c r="F57" s="571" t="s">
        <v>311</v>
      </c>
      <c r="G57" s="571" t="s">
        <v>315</v>
      </c>
      <c r="H57" s="574">
        <v>35000</v>
      </c>
      <c r="I57" s="351">
        <v>35000</v>
      </c>
      <c r="J57" s="351"/>
      <c r="K57" s="231"/>
    </row>
    <row r="58" spans="1:11" ht="75">
      <c r="A58" s="159"/>
      <c r="B58" s="565" t="s">
        <v>312</v>
      </c>
      <c r="C58" s="565" t="s">
        <v>306</v>
      </c>
      <c r="D58" s="565" t="s">
        <v>237</v>
      </c>
      <c r="E58" s="569" t="s">
        <v>310</v>
      </c>
      <c r="F58" s="571" t="s">
        <v>313</v>
      </c>
      <c r="G58" s="571" t="s">
        <v>314</v>
      </c>
      <c r="H58" s="574">
        <v>30000</v>
      </c>
      <c r="I58" s="351">
        <v>30000</v>
      </c>
      <c r="J58" s="351"/>
      <c r="K58" s="231"/>
    </row>
    <row r="59" spans="1:11" ht="81.75" customHeight="1">
      <c r="A59" s="159"/>
      <c r="B59" s="565" t="s">
        <v>312</v>
      </c>
      <c r="C59" s="565" t="s">
        <v>306</v>
      </c>
      <c r="D59" s="565" t="s">
        <v>237</v>
      </c>
      <c r="E59" s="569" t="s">
        <v>310</v>
      </c>
      <c r="F59" s="571" t="s">
        <v>170</v>
      </c>
      <c r="G59" s="571" t="s">
        <v>171</v>
      </c>
      <c r="H59" s="574">
        <v>2000</v>
      </c>
      <c r="I59" s="351">
        <v>2000</v>
      </c>
      <c r="J59" s="351"/>
      <c r="K59" s="231"/>
    </row>
    <row r="60" spans="1:11" ht="28.5" customHeight="1" thickBot="1">
      <c r="A60" s="159"/>
      <c r="B60" s="564"/>
      <c r="C60" s="566"/>
      <c r="D60" s="567"/>
      <c r="E60" s="568" t="s">
        <v>238</v>
      </c>
      <c r="F60" s="570"/>
      <c r="G60" s="568"/>
      <c r="H60" s="572">
        <f>I60+J60</f>
        <v>10139044</v>
      </c>
      <c r="I60" s="573">
        <f>I7+I27+I36+I48+I55</f>
        <v>9871112</v>
      </c>
      <c r="J60" s="573">
        <f>J7+J27+J36+J48</f>
        <v>267932</v>
      </c>
      <c r="K60" s="573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0" t="s">
        <v>583</v>
      </c>
      <c r="F62" s="158"/>
      <c r="G62" s="158"/>
      <c r="H62" s="158"/>
      <c r="I62" s="184"/>
      <c r="J62" s="361" t="s">
        <v>417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H4:H5"/>
    <mergeCell ref="I4:I5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2" t="s">
        <v>642</v>
      </c>
      <c r="E1" s="712"/>
      <c r="F1" s="712"/>
      <c r="G1" s="712"/>
    </row>
    <row r="2" spans="2:10" ht="75" customHeight="1">
      <c r="B2" s="716" t="s">
        <v>382</v>
      </c>
      <c r="C2" s="716"/>
      <c r="D2" s="716"/>
      <c r="J2" s="161"/>
    </row>
    <row r="3" spans="3:16" ht="16.5" customHeight="1" thickBot="1">
      <c r="C3" s="162"/>
      <c r="D3" s="428"/>
      <c r="P3" s="233"/>
    </row>
    <row r="4" spans="2:4" ht="92.25" customHeight="1">
      <c r="B4" s="689" t="s">
        <v>476</v>
      </c>
      <c r="C4" s="689" t="s">
        <v>157</v>
      </c>
      <c r="D4" s="706" t="s">
        <v>158</v>
      </c>
    </row>
    <row r="5" spans="2:4" ht="35.25" customHeight="1" thickBot="1">
      <c r="B5" s="690"/>
      <c r="C5" s="690"/>
      <c r="D5" s="707"/>
    </row>
    <row r="6" spans="1:4" s="170" customFormat="1" ht="15.75">
      <c r="A6" s="164"/>
      <c r="B6" s="165">
        <v>1</v>
      </c>
      <c r="C6" s="165">
        <v>2</v>
      </c>
      <c r="D6" s="503">
        <v>3</v>
      </c>
    </row>
    <row r="7" spans="1:4" s="170" customFormat="1" ht="75.75" customHeight="1">
      <c r="A7" s="164"/>
      <c r="B7" s="507" t="s">
        <v>183</v>
      </c>
      <c r="C7" s="518" t="s">
        <v>159</v>
      </c>
      <c r="D7" s="512" t="s">
        <v>190</v>
      </c>
    </row>
    <row r="8" spans="1:4" s="170" customFormat="1" ht="84.75" customHeight="1">
      <c r="A8" s="164"/>
      <c r="B8" s="506" t="s">
        <v>184</v>
      </c>
      <c r="C8" s="340" t="s">
        <v>441</v>
      </c>
      <c r="D8" s="505" t="s">
        <v>591</v>
      </c>
    </row>
    <row r="9" spans="1:4" s="170" customFormat="1" ht="69.75" customHeight="1">
      <c r="A9" s="164"/>
      <c r="B9" s="507" t="s">
        <v>185</v>
      </c>
      <c r="C9" s="467" t="s">
        <v>198</v>
      </c>
      <c r="D9" s="713" t="s">
        <v>201</v>
      </c>
    </row>
    <row r="10" spans="1:4" s="170" customFormat="1" ht="56.25" customHeight="1" hidden="1">
      <c r="A10" s="164"/>
      <c r="B10" s="504"/>
      <c r="C10" s="216"/>
      <c r="D10" s="714"/>
    </row>
    <row r="11" spans="1:4" s="170" customFormat="1" ht="39.75" customHeight="1">
      <c r="A11" s="164"/>
      <c r="B11" s="507" t="s">
        <v>186</v>
      </c>
      <c r="C11" s="224" t="s">
        <v>558</v>
      </c>
      <c r="D11" s="714"/>
    </row>
    <row r="12" spans="1:4" s="170" customFormat="1" ht="96.75" customHeight="1">
      <c r="A12" s="164"/>
      <c r="B12" s="507" t="s">
        <v>187</v>
      </c>
      <c r="C12" s="224" t="s">
        <v>160</v>
      </c>
      <c r="D12" s="714"/>
    </row>
    <row r="13" spans="1:4" s="170" customFormat="1" ht="95.25" customHeight="1" hidden="1">
      <c r="A13" s="164"/>
      <c r="B13" s="509" t="s">
        <v>77</v>
      </c>
      <c r="C13" s="224" t="s">
        <v>78</v>
      </c>
      <c r="D13" s="714"/>
    </row>
    <row r="14" spans="1:4" s="170" customFormat="1" ht="95.25" customHeight="1">
      <c r="A14" s="164"/>
      <c r="B14" s="507" t="s">
        <v>188</v>
      </c>
      <c r="C14" s="468" t="s">
        <v>199</v>
      </c>
      <c r="D14" s="715"/>
    </row>
    <row r="15" spans="1:4" s="170" customFormat="1" ht="95.25" customHeight="1">
      <c r="A15" s="164"/>
      <c r="B15" s="507" t="s">
        <v>189</v>
      </c>
      <c r="C15" s="468" t="s">
        <v>161</v>
      </c>
      <c r="D15" s="508" t="s">
        <v>591</v>
      </c>
    </row>
    <row r="16" spans="1:4" s="170" customFormat="1" ht="65.25" customHeight="1">
      <c r="A16" s="164"/>
      <c r="B16" s="510" t="s">
        <v>191</v>
      </c>
      <c r="C16" s="334" t="s">
        <v>162</v>
      </c>
      <c r="D16" s="508" t="s">
        <v>591</v>
      </c>
    </row>
    <row r="17" spans="1:4" s="170" customFormat="1" ht="74.25" customHeight="1" thickBot="1">
      <c r="A17" s="164"/>
      <c r="B17" s="511" t="s">
        <v>192</v>
      </c>
      <c r="C17" s="221" t="s">
        <v>163</v>
      </c>
      <c r="D17" s="508" t="s">
        <v>203</v>
      </c>
    </row>
    <row r="18" spans="1:10" s="170" customFormat="1" ht="183" customHeight="1" thickBot="1">
      <c r="A18" s="164"/>
      <c r="B18" s="511" t="s">
        <v>193</v>
      </c>
      <c r="C18" s="469" t="s">
        <v>202</v>
      </c>
      <c r="D18" s="512" t="s">
        <v>204</v>
      </c>
      <c r="J18" s="442"/>
    </row>
    <row r="19" spans="1:4" s="170" customFormat="1" ht="135" customHeight="1">
      <c r="A19" s="164"/>
      <c r="B19" s="511" t="s">
        <v>194</v>
      </c>
      <c r="C19" s="470" t="s">
        <v>164</v>
      </c>
      <c r="D19" s="512" t="s">
        <v>205</v>
      </c>
    </row>
    <row r="20" spans="2:4" s="174" customFormat="1" ht="115.5" customHeight="1">
      <c r="B20" s="513" t="s">
        <v>195</v>
      </c>
      <c r="C20" s="93" t="s">
        <v>434</v>
      </c>
      <c r="D20" s="508" t="s">
        <v>206</v>
      </c>
    </row>
    <row r="21" spans="2:4" s="175" customFormat="1" ht="87" customHeight="1">
      <c r="B21" s="509" t="s">
        <v>196</v>
      </c>
      <c r="C21" s="224" t="s">
        <v>165</v>
      </c>
      <c r="D21" s="514" t="s">
        <v>591</v>
      </c>
    </row>
    <row r="22" spans="1:4" ht="86.25" customHeight="1" thickBot="1">
      <c r="A22" s="159"/>
      <c r="B22" s="515" t="s">
        <v>197</v>
      </c>
      <c r="C22" s="516" t="s">
        <v>173</v>
      </c>
      <c r="D22" s="517" t="s">
        <v>205</v>
      </c>
    </row>
    <row r="23" spans="2:4" s="474" customFormat="1" ht="56.25" customHeight="1">
      <c r="B23" s="475"/>
      <c r="C23" s="360" t="s">
        <v>583</v>
      </c>
      <c r="D23" s="490" t="s">
        <v>241</v>
      </c>
    </row>
    <row r="24" spans="2:4" s="474" customFormat="1" ht="101.25" customHeight="1">
      <c r="B24" s="475"/>
      <c r="C24" s="475"/>
      <c r="D24" s="490"/>
    </row>
    <row r="25" spans="2:4" s="474" customFormat="1" ht="81.75" customHeight="1">
      <c r="B25" s="477"/>
      <c r="C25" s="475"/>
      <c r="D25" s="478"/>
    </row>
    <row r="26" spans="2:4" s="474" customFormat="1" ht="100.5" customHeight="1">
      <c r="B26" s="479"/>
      <c r="C26" s="479"/>
      <c r="D26" s="476"/>
    </row>
    <row r="27" spans="2:4" s="474" customFormat="1" ht="72" customHeight="1">
      <c r="B27" s="475"/>
      <c r="C27" s="475"/>
      <c r="D27" s="478"/>
    </row>
    <row r="28" spans="2:4" s="480" customFormat="1" ht="80.25" customHeight="1">
      <c r="B28" s="481"/>
      <c r="C28" s="481"/>
      <c r="D28" s="482"/>
    </row>
    <row r="29" spans="2:4" s="480" customFormat="1" ht="77.25" customHeight="1">
      <c r="B29" s="483"/>
      <c r="C29" s="484"/>
      <c r="D29" s="485"/>
    </row>
    <row r="30" spans="2:4" s="480" customFormat="1" ht="67.5" customHeight="1" hidden="1">
      <c r="B30" s="483"/>
      <c r="C30" s="484"/>
      <c r="D30" s="486"/>
    </row>
    <row r="31" spans="2:4" s="480" customFormat="1" ht="84" customHeight="1">
      <c r="B31" s="487"/>
      <c r="C31" s="477"/>
      <c r="D31" s="482"/>
    </row>
    <row r="32" spans="2:4" s="480" customFormat="1" ht="124.5" customHeight="1">
      <c r="B32" s="487"/>
      <c r="C32" s="475"/>
      <c r="D32" s="482"/>
    </row>
    <row r="33" spans="2:4" s="480" customFormat="1" ht="96.75" customHeight="1">
      <c r="B33" s="481"/>
      <c r="C33" s="481"/>
      <c r="D33" s="476"/>
    </row>
    <row r="34" spans="2:4" s="480" customFormat="1" ht="74.25" customHeight="1">
      <c r="B34" s="481"/>
      <c r="C34" s="481"/>
      <c r="D34" s="482"/>
    </row>
    <row r="35" spans="2:4" s="474" customFormat="1" ht="123" customHeight="1">
      <c r="B35" s="481"/>
      <c r="C35" s="481"/>
      <c r="D35" s="488"/>
    </row>
    <row r="36" spans="2:4" s="474" customFormat="1" ht="62.25" customHeight="1">
      <c r="B36" s="481"/>
      <c r="C36" s="481"/>
      <c r="D36" s="488"/>
    </row>
    <row r="37" spans="2:4" s="474" customFormat="1" ht="18.75">
      <c r="B37" s="481"/>
      <c r="C37" s="481"/>
      <c r="D37" s="488"/>
    </row>
    <row r="38" spans="2:4" s="474" customFormat="1" ht="18.75">
      <c r="B38" s="489"/>
      <c r="C38" s="475"/>
      <c r="D38" s="485"/>
    </row>
    <row r="39" spans="2:4" s="474" customFormat="1" ht="18.75">
      <c r="B39" s="489"/>
      <c r="C39" s="475"/>
      <c r="D39" s="485"/>
    </row>
    <row r="40" spans="1:4" ht="20.25" hidden="1">
      <c r="A40" s="159"/>
      <c r="B40" s="471" t="s">
        <v>415</v>
      </c>
      <c r="C40" s="472"/>
      <c r="D40" s="473"/>
    </row>
    <row r="41" spans="1:4" ht="21" hidden="1" thickBot="1">
      <c r="A41" s="159"/>
      <c r="B41" s="353" t="s">
        <v>416</v>
      </c>
      <c r="C41" s="354"/>
      <c r="D41" s="264"/>
    </row>
    <row r="42" spans="1:4" ht="19.5" hidden="1" thickBot="1">
      <c r="A42" s="159"/>
      <c r="B42" s="356"/>
      <c r="C42" s="356"/>
      <c r="D42" s="349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7" t="s">
        <v>643</v>
      </c>
      <c r="I1" s="717"/>
    </row>
    <row r="2" spans="2:15" ht="75" customHeight="1">
      <c r="B2" s="701" t="s">
        <v>458</v>
      </c>
      <c r="C2" s="701"/>
      <c r="D2" s="701"/>
      <c r="E2" s="701"/>
      <c r="F2" s="701"/>
      <c r="G2" s="701"/>
      <c r="H2" s="701"/>
      <c r="I2" s="701"/>
      <c r="O2" s="161"/>
    </row>
    <row r="3" spans="3:21" ht="16.5" customHeight="1" thickBot="1">
      <c r="C3" s="162"/>
      <c r="D3" s="162"/>
      <c r="E3" s="703"/>
      <c r="F3" s="703"/>
      <c r="G3" s="703"/>
      <c r="H3" s="703"/>
      <c r="I3" s="703"/>
      <c r="U3" s="233"/>
    </row>
    <row r="4" spans="2:9" ht="92.25" customHeight="1">
      <c r="B4" s="689" t="s">
        <v>135</v>
      </c>
      <c r="C4" s="689" t="s">
        <v>124</v>
      </c>
      <c r="D4" s="689" t="s">
        <v>136</v>
      </c>
      <c r="E4" s="699" t="s">
        <v>123</v>
      </c>
      <c r="F4" s="706" t="s">
        <v>603</v>
      </c>
      <c r="G4" s="706" t="s">
        <v>126</v>
      </c>
      <c r="H4" s="706" t="s">
        <v>421</v>
      </c>
      <c r="I4" s="708" t="s">
        <v>422</v>
      </c>
    </row>
    <row r="5" spans="2:9" ht="35.25" customHeight="1" thickBot="1">
      <c r="B5" s="690"/>
      <c r="C5" s="690"/>
      <c r="D5" s="690"/>
      <c r="E5" s="700"/>
      <c r="F5" s="707"/>
      <c r="G5" s="707"/>
      <c r="H5" s="707"/>
      <c r="I5" s="709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3">
        <v>5</v>
      </c>
      <c r="G6" s="438"/>
      <c r="H6" s="438"/>
      <c r="I6" s="168">
        <v>8</v>
      </c>
    </row>
    <row r="7" spans="1:9" s="170" customFormat="1" ht="46.5" customHeight="1">
      <c r="A7" s="164"/>
      <c r="B7" s="245" t="s">
        <v>592</v>
      </c>
      <c r="C7" s="246"/>
      <c r="D7" s="246"/>
      <c r="E7" s="247" t="s">
        <v>591</v>
      </c>
      <c r="F7" s="248"/>
      <c r="G7" s="249">
        <f>G8</f>
        <v>39700</v>
      </c>
      <c r="H7" s="249">
        <f>H8</f>
        <v>14700</v>
      </c>
      <c r="I7" s="249">
        <f>I8</f>
        <v>25000</v>
      </c>
    </row>
    <row r="8" spans="1:9" s="170" customFormat="1" ht="32.25" customHeight="1" thickBot="1">
      <c r="A8" s="164"/>
      <c r="B8" s="250" t="s">
        <v>350</v>
      </c>
      <c r="C8" s="251"/>
      <c r="D8" s="251"/>
      <c r="E8" s="252" t="s">
        <v>591</v>
      </c>
      <c r="F8" s="253"/>
      <c r="G8" s="254">
        <f>SUM(G9:G11)</f>
        <v>39700</v>
      </c>
      <c r="H8" s="254">
        <f>SUM(H9:H11)</f>
        <v>14700</v>
      </c>
      <c r="I8" s="254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412</v>
      </c>
      <c r="F9" s="234" t="s">
        <v>413</v>
      </c>
      <c r="G9" s="234"/>
      <c r="H9" s="234"/>
      <c r="I9" s="231"/>
    </row>
    <row r="10" spans="1:9" s="170" customFormat="1" ht="57.75" customHeight="1">
      <c r="A10" s="164"/>
      <c r="B10" s="226" t="s">
        <v>55</v>
      </c>
      <c r="C10" s="224" t="s">
        <v>510</v>
      </c>
      <c r="D10" s="224" t="s">
        <v>596</v>
      </c>
      <c r="E10" s="103" t="s">
        <v>56</v>
      </c>
      <c r="F10" s="367" t="s">
        <v>604</v>
      </c>
      <c r="G10" s="596">
        <f>H10+I10</f>
        <v>14700</v>
      </c>
      <c r="H10" s="596">
        <v>14700</v>
      </c>
      <c r="I10" s="220"/>
    </row>
    <row r="11" spans="1:9" s="170" customFormat="1" ht="38.25" thickBot="1">
      <c r="A11" s="164"/>
      <c r="B11" s="598" t="s">
        <v>55</v>
      </c>
      <c r="C11" s="224" t="s">
        <v>510</v>
      </c>
      <c r="D11" s="224" t="s">
        <v>596</v>
      </c>
      <c r="E11" s="103" t="s">
        <v>56</v>
      </c>
      <c r="F11" s="367" t="s">
        <v>605</v>
      </c>
      <c r="G11" s="597">
        <f>H11+I11</f>
        <v>25000</v>
      </c>
      <c r="H11" s="596"/>
      <c r="I11" s="220">
        <v>25000</v>
      </c>
    </row>
    <row r="12" spans="1:9" ht="28.5" customHeight="1" thickBot="1">
      <c r="A12" s="159"/>
      <c r="B12" s="293"/>
      <c r="C12" s="294"/>
      <c r="D12" s="295"/>
      <c r="E12" s="296" t="s">
        <v>238</v>
      </c>
      <c r="F12" s="297"/>
      <c r="G12" s="298">
        <f>G7</f>
        <v>39700</v>
      </c>
      <c r="H12" s="298">
        <f>H7</f>
        <v>14700</v>
      </c>
      <c r="I12" s="599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0" t="s">
        <v>583</v>
      </c>
      <c r="F14" s="158"/>
      <c r="G14" s="158"/>
      <c r="H14" s="158"/>
      <c r="I14" s="361" t="s">
        <v>241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F4:F5"/>
    <mergeCell ref="H1:I1"/>
    <mergeCell ref="G4:G5"/>
    <mergeCell ref="H4:H5"/>
    <mergeCell ref="I4:I5"/>
    <mergeCell ref="B2:I2"/>
    <mergeCell ref="E3:I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2020-01-27T13:26:16Z</cp:lastPrinted>
  <dcterms:created xsi:type="dcterms:W3CDTF">2004-10-20T08:35:41Z</dcterms:created>
  <dcterms:modified xsi:type="dcterms:W3CDTF">2020-01-27T13:26:21Z</dcterms:modified>
  <cp:category/>
  <cp:version/>
  <cp:contentType/>
  <cp:contentStatus/>
</cp:coreProperties>
</file>